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mc:AlternateContent xmlns:mc="http://schemas.openxmlformats.org/markup-compatibility/2006">
    <mc:Choice Requires="x15">
      <x15ac:absPath xmlns:x15ac="http://schemas.microsoft.com/office/spreadsheetml/2010/11/ac" url="C:\Users\ar-nn\Desktop\"/>
    </mc:Choice>
  </mc:AlternateContent>
  <xr:revisionPtr revIDLastSave="0" documentId="13_ncr:1_{2D423610-BEC4-41AA-82E7-E1CE27C6B623}" xr6:coauthVersionLast="45" xr6:coauthVersionMax="45" xr10:uidLastSave="{00000000-0000-0000-0000-000000000000}"/>
  <bookViews>
    <workbookView xWindow="28680" yWindow="-120" windowWidth="29040" windowHeight="15840" tabRatio="921" xr2:uid="{00000000-000D-0000-FFFF-FFFF00000000}"/>
  </bookViews>
  <sheets>
    <sheet name="Anleitung" sheetId="1" r:id="rId1"/>
    <sheet name="Rohdaten" sheetId="2" r:id="rId2"/>
    <sheet name="Übersicht" sheetId="13" r:id="rId3"/>
    <sheet name="Altersstruktur_Monat" sheetId="3" r:id="rId4"/>
    <sheet name="Altersstruktur_Quartal" sheetId="8" r:id="rId5"/>
    <sheet name="Altersstruktur_Jahr" sheetId="9" r:id="rId6"/>
    <sheet name="AL-Quartal-Grafik" sheetId="15" r:id="rId7"/>
  </sheets>
  <definedNames>
    <definedName name="_xlnm._FilterDatabase" localSheetId="1" hidden="1">Rohdaten!$A$1:$B$379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1" l="1"/>
  <c r="I3" i="8" l="1"/>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2" i="8"/>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300" i="8"/>
  <c r="H301" i="8"/>
  <c r="H302" i="8"/>
  <c r="H303" i="8"/>
  <c r="H304" i="8"/>
  <c r="H305" i="8"/>
  <c r="H306" i="8"/>
  <c r="H307" i="8"/>
  <c r="H308" i="8"/>
  <c r="H309" i="8"/>
  <c r="H310" i="8"/>
  <c r="H311" i="8"/>
  <c r="H312" i="8"/>
  <c r="H313" i="8"/>
  <c r="H314" i="8"/>
  <c r="H315" i="8"/>
  <c r="H316" i="8"/>
  <c r="H317" i="8"/>
  <c r="H318" i="8"/>
  <c r="H319" i="8"/>
  <c r="H320" i="8"/>
  <c r="H321" i="8"/>
  <c r="H322" i="8"/>
  <c r="H323" i="8"/>
  <c r="H324" i="8"/>
  <c r="H325" i="8"/>
  <c r="H326" i="8"/>
  <c r="H327" i="8"/>
  <c r="H328" i="8"/>
  <c r="H329" i="8"/>
  <c r="H330" i="8"/>
  <c r="H331" i="8"/>
  <c r="H332" i="8"/>
  <c r="H333" i="8"/>
  <c r="H334" i="8"/>
  <c r="H335" i="8"/>
  <c r="H336" i="8"/>
  <c r="H337" i="8"/>
  <c r="H338" i="8"/>
  <c r="H339" i="8"/>
  <c r="H2" i="8"/>
  <c r="K6" i="8"/>
  <c r="K5" i="8"/>
  <c r="K4" i="8"/>
  <c r="K3" i="8"/>
  <c r="K2" i="8"/>
  <c r="K6" i="9"/>
  <c r="K5" i="9"/>
  <c r="K4" i="9"/>
  <c r="K3" i="9"/>
  <c r="K2" i="9"/>
  <c r="K5" i="3"/>
  <c r="K6" i="3"/>
  <c r="K4" i="3"/>
  <c r="K3" i="3"/>
  <c r="K2" i="3"/>
  <c r="K4" i="13"/>
  <c r="K5" i="13"/>
  <c r="K6" i="13"/>
  <c r="K7" i="13"/>
  <c r="K8" i="13"/>
  <c r="K9" i="13"/>
  <c r="K10" i="13"/>
  <c r="K11" i="13"/>
  <c r="K12" i="13"/>
  <c r="K13" i="13"/>
  <c r="K14" i="13"/>
  <c r="K3" i="13"/>
  <c r="K2" i="13"/>
  <c r="I4" i="13"/>
  <c r="I5" i="13"/>
  <c r="I6" i="13"/>
  <c r="I7" i="13"/>
  <c r="I8" i="13"/>
  <c r="I9" i="13"/>
  <c r="I10" i="13"/>
  <c r="I11" i="13"/>
  <c r="I12" i="13"/>
  <c r="I13" i="13"/>
  <c r="I14" i="13"/>
  <c r="I3" i="13"/>
  <c r="I2" i="13"/>
  <c r="G4" i="13"/>
  <c r="G5" i="13"/>
  <c r="G6" i="13"/>
  <c r="G7" i="13"/>
  <c r="G8" i="13"/>
  <c r="G9" i="13"/>
  <c r="G10" i="13"/>
  <c r="G11" i="13"/>
  <c r="G12" i="13"/>
  <c r="G13" i="13"/>
  <c r="G14" i="13"/>
  <c r="G3" i="13"/>
  <c r="E4" i="13"/>
  <c r="E5" i="13"/>
  <c r="E6" i="13"/>
  <c r="E7" i="13"/>
  <c r="E8" i="13"/>
  <c r="E9" i="13"/>
  <c r="E10" i="13"/>
  <c r="E11" i="13"/>
  <c r="E12" i="13"/>
  <c r="E13" i="13"/>
  <c r="E14" i="13"/>
  <c r="E3" i="13"/>
  <c r="G2" i="13"/>
  <c r="E2" i="13"/>
  <c r="A14" i="13"/>
  <c r="A12" i="13"/>
  <c r="A10" i="13"/>
  <c r="C8" i="13"/>
  <c r="C6" i="13"/>
  <c r="C4" i="13"/>
  <c r="C2" i="13"/>
  <c r="A8" i="13"/>
  <c r="A6" i="13"/>
  <c r="A4" i="13"/>
  <c r="A2" i="13"/>
  <c r="A2" i="9" l="1"/>
  <c r="B2" i="9" s="1"/>
  <c r="A2" i="3"/>
  <c r="B2" i="3" s="1"/>
  <c r="A2" i="8"/>
  <c r="B2" i="8" s="1"/>
  <c r="A3" i="8" s="1"/>
  <c r="B3" i="8" s="1"/>
  <c r="A3" i="9" l="1"/>
  <c r="B3" i="9" s="1"/>
  <c r="I2" i="9"/>
  <c r="E2" i="9" s="1"/>
  <c r="H2" i="9"/>
  <c r="C2" i="9" s="1"/>
  <c r="A3" i="3"/>
  <c r="B3" i="3" s="1"/>
  <c r="A4" i="3" s="1"/>
  <c r="B4" i="3" s="1"/>
  <c r="I2" i="3"/>
  <c r="E2" i="3" s="1"/>
  <c r="H2" i="3"/>
  <c r="C2" i="3" s="1"/>
  <c r="C2" i="8"/>
  <c r="E2" i="8"/>
  <c r="A4" i="9"/>
  <c r="B4" i="9" s="1"/>
  <c r="A4" i="8"/>
  <c r="B4" i="8" s="1"/>
  <c r="I4" i="9" l="1"/>
  <c r="H4" i="9"/>
  <c r="I3" i="9"/>
  <c r="E3" i="9" s="1"/>
  <c r="E4" i="9" s="1"/>
  <c r="H3" i="9"/>
  <c r="C3" i="9" s="1"/>
  <c r="C4" i="9" s="1"/>
  <c r="A5" i="3"/>
  <c r="B5" i="3" s="1"/>
  <c r="A6" i="3" s="1"/>
  <c r="B6" i="3" s="1"/>
  <c r="I4" i="3"/>
  <c r="H4" i="3"/>
  <c r="I3" i="3"/>
  <c r="E3" i="3" s="1"/>
  <c r="H3" i="3"/>
  <c r="C3" i="3" s="1"/>
  <c r="E3" i="8"/>
  <c r="C3" i="8"/>
  <c r="A5" i="9"/>
  <c r="B5" i="9" s="1"/>
  <c r="A5" i="8"/>
  <c r="B5" i="8" s="1"/>
  <c r="C4" i="8" l="1"/>
  <c r="I5" i="9"/>
  <c r="E5" i="9" s="1"/>
  <c r="H5" i="9"/>
  <c r="C5" i="9" s="1"/>
  <c r="E4" i="3"/>
  <c r="C4" i="3"/>
  <c r="I6" i="3"/>
  <c r="H6" i="3"/>
  <c r="I5" i="3"/>
  <c r="E5" i="3" s="1"/>
  <c r="H5" i="3"/>
  <c r="E4" i="8"/>
  <c r="A7" i="3"/>
  <c r="B7" i="3" s="1"/>
  <c r="A6" i="9"/>
  <c r="B6" i="9" s="1"/>
  <c r="A6" i="8"/>
  <c r="B6" i="8" s="1"/>
  <c r="I6" i="9" l="1"/>
  <c r="E6" i="9" s="1"/>
  <c r="H6" i="9"/>
  <c r="C6" i="9" s="1"/>
  <c r="I7" i="3"/>
  <c r="H7" i="3"/>
  <c r="C5" i="3"/>
  <c r="C6" i="3" s="1"/>
  <c r="E6" i="3"/>
  <c r="A7" i="8"/>
  <c r="B7" i="8" s="1"/>
  <c r="A8" i="3"/>
  <c r="B8" i="3" s="1"/>
  <c r="C5" i="8"/>
  <c r="A7" i="9"/>
  <c r="B7" i="9" s="1"/>
  <c r="E5" i="8"/>
  <c r="I7" i="9" l="1"/>
  <c r="E7" i="9" s="1"/>
  <c r="H7" i="9"/>
  <c r="C7" i="9" s="1"/>
  <c r="C7" i="3"/>
  <c r="I8" i="3"/>
  <c r="H8" i="3"/>
  <c r="C8" i="3" s="1"/>
  <c r="E6" i="8"/>
  <c r="C6" i="8"/>
  <c r="A8" i="9"/>
  <c r="B8" i="9" s="1"/>
  <c r="E7" i="3"/>
  <c r="A8" i="8"/>
  <c r="B8" i="8" s="1"/>
  <c r="C7" i="8"/>
  <c r="A9" i="3"/>
  <c r="B9" i="3" s="1"/>
  <c r="I8" i="9" l="1"/>
  <c r="E8" i="9" s="1"/>
  <c r="H8" i="9"/>
  <c r="I9" i="3"/>
  <c r="H9" i="3"/>
  <c r="E8" i="3"/>
  <c r="E7" i="8"/>
  <c r="A10" i="3"/>
  <c r="B10" i="3" s="1"/>
  <c r="A9" i="9"/>
  <c r="B9" i="9" s="1"/>
  <c r="C8" i="8"/>
  <c r="A9" i="8"/>
  <c r="B9" i="8" s="1"/>
  <c r="I9" i="9" l="1"/>
  <c r="H9" i="9"/>
  <c r="E9" i="3"/>
  <c r="I10" i="3"/>
  <c r="H10" i="3"/>
  <c r="A11" i="3"/>
  <c r="B11" i="3" s="1"/>
  <c r="C8" i="9"/>
  <c r="E8" i="8"/>
  <c r="C9" i="8"/>
  <c r="A10" i="8"/>
  <c r="B10" i="8" s="1"/>
  <c r="A10" i="9"/>
  <c r="B10" i="9" s="1"/>
  <c r="C9" i="3"/>
  <c r="I10" i="9" l="1"/>
  <c r="E10" i="9" s="1"/>
  <c r="H10" i="9"/>
  <c r="C10" i="9" s="1"/>
  <c r="C9" i="9"/>
  <c r="I11" i="3"/>
  <c r="H11" i="3"/>
  <c r="E9" i="9"/>
  <c r="A11" i="9"/>
  <c r="B11" i="9" s="1"/>
  <c r="A11" i="8"/>
  <c r="B11" i="8" s="1"/>
  <c r="C10" i="8"/>
  <c r="C10" i="3"/>
  <c r="A12" i="3"/>
  <c r="B12" i="3" s="1"/>
  <c r="E9" i="8"/>
  <c r="E10" i="3"/>
  <c r="I11" i="9" l="1"/>
  <c r="H11" i="9"/>
  <c r="I12" i="3"/>
  <c r="H12" i="3"/>
  <c r="E11" i="3"/>
  <c r="C11" i="3"/>
  <c r="A12" i="9"/>
  <c r="B12" i="9" s="1"/>
  <c r="A13" i="3"/>
  <c r="B13" i="3" s="1"/>
  <c r="E10" i="8"/>
  <c r="C11" i="8"/>
  <c r="A12" i="8"/>
  <c r="B12" i="8" s="1"/>
  <c r="H12" i="9" l="1"/>
  <c r="I12" i="9"/>
  <c r="H13" i="3"/>
  <c r="I13" i="3"/>
  <c r="E12" i="3"/>
  <c r="C12" i="3"/>
  <c r="E11" i="9"/>
  <c r="A13" i="9"/>
  <c r="B13" i="9" s="1"/>
  <c r="A13" i="8"/>
  <c r="B13" i="8" s="1"/>
  <c r="A14" i="3"/>
  <c r="B14" i="3" s="1"/>
  <c r="C11" i="9"/>
  <c r="E11" i="8"/>
  <c r="H13" i="9" l="1"/>
  <c r="I13" i="9"/>
  <c r="C12" i="9"/>
  <c r="E13" i="3"/>
  <c r="I14" i="3"/>
  <c r="E14" i="3" s="1"/>
  <c r="H14" i="3"/>
  <c r="C13" i="3"/>
  <c r="E12" i="8"/>
  <c r="A14" i="9"/>
  <c r="B14" i="9" s="1"/>
  <c r="C12" i="8"/>
  <c r="E12" i="9"/>
  <c r="A15" i="3"/>
  <c r="B15" i="3" s="1"/>
  <c r="A14" i="8"/>
  <c r="B14" i="8" s="1"/>
  <c r="I14" i="9" l="1"/>
  <c r="E14" i="9" s="1"/>
  <c r="H14" i="9"/>
  <c r="E13" i="9"/>
  <c r="C13" i="9"/>
  <c r="I15" i="3"/>
  <c r="H15" i="3"/>
  <c r="C14" i="3"/>
  <c r="A15" i="9"/>
  <c r="B15" i="9" s="1"/>
  <c r="A15" i="8"/>
  <c r="B15" i="8" s="1"/>
  <c r="C13" i="8"/>
  <c r="A16" i="3"/>
  <c r="B16" i="3" s="1"/>
  <c r="E13" i="8"/>
  <c r="E14" i="8" s="1"/>
  <c r="H15" i="9" l="1"/>
  <c r="I15" i="9"/>
  <c r="I16" i="3"/>
  <c r="H16" i="3"/>
  <c r="C15" i="3"/>
  <c r="C14" i="8"/>
  <c r="E15" i="3"/>
  <c r="A16" i="9"/>
  <c r="B16" i="9" s="1"/>
  <c r="E15" i="8"/>
  <c r="A16" i="8"/>
  <c r="B16" i="8" s="1"/>
  <c r="A17" i="3"/>
  <c r="B17" i="3" s="1"/>
  <c r="C14" i="9"/>
  <c r="I16" i="9" l="1"/>
  <c r="E16" i="9" s="1"/>
  <c r="H16" i="9"/>
  <c r="I17" i="3"/>
  <c r="H17" i="3"/>
  <c r="E16" i="3"/>
  <c r="C16" i="3"/>
  <c r="C15" i="8"/>
  <c r="C15" i="9"/>
  <c r="E15" i="9"/>
  <c r="A18" i="3"/>
  <c r="B18" i="3" s="1"/>
  <c r="A17" i="9"/>
  <c r="B17" i="9" s="1"/>
  <c r="A17" i="8"/>
  <c r="B17" i="8" s="1"/>
  <c r="C16" i="9" l="1"/>
  <c r="I17" i="9"/>
  <c r="E17" i="9" s="1"/>
  <c r="H17" i="9"/>
  <c r="C17" i="9" s="1"/>
  <c r="I18" i="3"/>
  <c r="H18" i="3"/>
  <c r="E17" i="3"/>
  <c r="C17" i="3"/>
  <c r="E16" i="8"/>
  <c r="E17" i="8" s="1"/>
  <c r="A18" i="9"/>
  <c r="B18" i="9" s="1"/>
  <c r="A18" i="8"/>
  <c r="B18" i="8" s="1"/>
  <c r="C16" i="8"/>
  <c r="A19" i="3"/>
  <c r="B19" i="3" s="1"/>
  <c r="I18" i="9" l="1"/>
  <c r="H18" i="9"/>
  <c r="C18" i="9" s="1"/>
  <c r="I19" i="3"/>
  <c r="H19" i="3"/>
  <c r="E18" i="3"/>
  <c r="C18" i="3"/>
  <c r="C17" i="8"/>
  <c r="C18" i="8" s="1"/>
  <c r="A19" i="9"/>
  <c r="B19" i="9" s="1"/>
  <c r="A19" i="8"/>
  <c r="B19" i="8" s="1"/>
  <c r="A20" i="3"/>
  <c r="B20" i="3" s="1"/>
  <c r="I19" i="9" l="1"/>
  <c r="H19" i="9"/>
  <c r="I20" i="3"/>
  <c r="H20" i="3"/>
  <c r="E19" i="3"/>
  <c r="C19" i="3"/>
  <c r="A21" i="3"/>
  <c r="B21" i="3" s="1"/>
  <c r="E18" i="9"/>
  <c r="A20" i="9"/>
  <c r="B20" i="9" s="1"/>
  <c r="E18" i="8"/>
  <c r="A20" i="8"/>
  <c r="B20" i="8" s="1"/>
  <c r="C19" i="8"/>
  <c r="I20" i="9" l="1"/>
  <c r="H20" i="9"/>
  <c r="I21" i="3"/>
  <c r="H21" i="3"/>
  <c r="E19" i="9"/>
  <c r="E19" i="8"/>
  <c r="A21" i="8"/>
  <c r="B21" i="8" s="1"/>
  <c r="A22" i="3"/>
  <c r="B22" i="3" s="1"/>
  <c r="C20" i="3"/>
  <c r="E20" i="3"/>
  <c r="C19" i="9"/>
  <c r="A21" i="9"/>
  <c r="B21" i="9" s="1"/>
  <c r="I21" i="9" l="1"/>
  <c r="E21" i="9" s="1"/>
  <c r="H21" i="9"/>
  <c r="C21" i="9" s="1"/>
  <c r="E20" i="9"/>
  <c r="C20" i="9"/>
  <c r="I22" i="3"/>
  <c r="H22" i="3"/>
  <c r="E21" i="3"/>
  <c r="A23" i="3"/>
  <c r="B23" i="3" s="1"/>
  <c r="C21" i="3"/>
  <c r="A22" i="8"/>
  <c r="B22" i="8" s="1"/>
  <c r="A22" i="9"/>
  <c r="B22" i="9" s="1"/>
  <c r="E20" i="8"/>
  <c r="C20" i="8"/>
  <c r="I22" i="9" l="1"/>
  <c r="H22" i="9"/>
  <c r="E22" i="3"/>
  <c r="I23" i="3"/>
  <c r="E23" i="3" s="1"/>
  <c r="H23" i="3"/>
  <c r="C23" i="3" s="1"/>
  <c r="E21" i="8"/>
  <c r="E22" i="8" s="1"/>
  <c r="C22" i="3"/>
  <c r="A23" i="9"/>
  <c r="B23" i="9" s="1"/>
  <c r="A24" i="3"/>
  <c r="B24" i="3" s="1"/>
  <c r="C21" i="8"/>
  <c r="A23" i="8"/>
  <c r="B23" i="8" s="1"/>
  <c r="I23" i="9" l="1"/>
  <c r="H23" i="9"/>
  <c r="H24" i="3"/>
  <c r="I24" i="3"/>
  <c r="E24" i="3" s="1"/>
  <c r="A25" i="3"/>
  <c r="B25" i="3" s="1"/>
  <c r="E22" i="9"/>
  <c r="C22" i="9"/>
  <c r="C22" i="8"/>
  <c r="A24" i="9"/>
  <c r="B24" i="9" s="1"/>
  <c r="A24" i="8"/>
  <c r="B24" i="8" s="1"/>
  <c r="E23" i="8"/>
  <c r="I24" i="9" l="1"/>
  <c r="H24" i="9"/>
  <c r="I25" i="3"/>
  <c r="E25" i="3" s="1"/>
  <c r="H25" i="3"/>
  <c r="C23" i="8"/>
  <c r="C23" i="9"/>
  <c r="C24" i="3"/>
  <c r="E23" i="9"/>
  <c r="A25" i="9"/>
  <c r="B25" i="9" s="1"/>
  <c r="A26" i="3"/>
  <c r="B26" i="3" s="1"/>
  <c r="A25" i="8"/>
  <c r="B25" i="8" s="1"/>
  <c r="E24" i="8"/>
  <c r="C24" i="9" l="1"/>
  <c r="H25" i="9"/>
  <c r="I25" i="9"/>
  <c r="C25" i="3"/>
  <c r="I26" i="3"/>
  <c r="E26" i="3" s="1"/>
  <c r="H26" i="3"/>
  <c r="C24" i="8"/>
  <c r="A26" i="9"/>
  <c r="B26" i="9" s="1"/>
  <c r="E24" i="9"/>
  <c r="A26" i="8"/>
  <c r="B26" i="8" s="1"/>
  <c r="C25" i="8"/>
  <c r="E25" i="8"/>
  <c r="A27" i="3"/>
  <c r="B27" i="3" s="1"/>
  <c r="I26" i="9" l="1"/>
  <c r="E26" i="9" s="1"/>
  <c r="H26" i="9"/>
  <c r="C26" i="3"/>
  <c r="I27" i="3"/>
  <c r="E27" i="3" s="1"/>
  <c r="H27" i="3"/>
  <c r="C27" i="3" s="1"/>
  <c r="A28" i="3"/>
  <c r="B28" i="3" s="1"/>
  <c r="E25" i="9"/>
  <c r="C25" i="9"/>
  <c r="A27" i="8"/>
  <c r="B27" i="8" s="1"/>
  <c r="E26" i="8"/>
  <c r="C26" i="8"/>
  <c r="A27" i="9"/>
  <c r="B27" i="9" s="1"/>
  <c r="I27" i="9" l="1"/>
  <c r="H27" i="9"/>
  <c r="I28" i="3"/>
  <c r="H28" i="3"/>
  <c r="C28" i="3" s="1"/>
  <c r="C26" i="9"/>
  <c r="A28" i="8"/>
  <c r="B28" i="8" s="1"/>
  <c r="E27" i="8"/>
  <c r="A28" i="9"/>
  <c r="B28" i="9" s="1"/>
  <c r="A29" i="3"/>
  <c r="B29" i="3" s="1"/>
  <c r="I28" i="9" l="1"/>
  <c r="H28" i="9"/>
  <c r="C28" i="9" s="1"/>
  <c r="C27" i="9"/>
  <c r="I29" i="3"/>
  <c r="H29" i="3"/>
  <c r="C29" i="3" s="1"/>
  <c r="E27" i="9"/>
  <c r="E28" i="3"/>
  <c r="A29" i="8"/>
  <c r="B29" i="8" s="1"/>
  <c r="E28" i="8"/>
  <c r="C27" i="8"/>
  <c r="A30" i="3"/>
  <c r="B30" i="3" s="1"/>
  <c r="A29" i="9"/>
  <c r="B29" i="9" s="1"/>
  <c r="H29" i="9" l="1"/>
  <c r="I29" i="9"/>
  <c r="E29" i="3"/>
  <c r="I30" i="3"/>
  <c r="E30" i="3" s="1"/>
  <c r="H30" i="3"/>
  <c r="C28" i="8"/>
  <c r="C29" i="8" s="1"/>
  <c r="E28" i="9"/>
  <c r="A30" i="9"/>
  <c r="B30" i="9" s="1"/>
  <c r="A31" i="3"/>
  <c r="B31" i="3" s="1"/>
  <c r="A30" i="8"/>
  <c r="B30" i="8" s="1"/>
  <c r="I30" i="9" l="1"/>
  <c r="E30" i="9" s="1"/>
  <c r="H30" i="9"/>
  <c r="I31" i="3"/>
  <c r="H31" i="3"/>
  <c r="A31" i="8"/>
  <c r="B31" i="8" s="1"/>
  <c r="C30" i="8"/>
  <c r="A32" i="3"/>
  <c r="B32" i="3" s="1"/>
  <c r="E29" i="9"/>
  <c r="C29" i="9"/>
  <c r="A31" i="9"/>
  <c r="B31" i="9" s="1"/>
  <c r="C30" i="3"/>
  <c r="E29" i="8"/>
  <c r="C30" i="9" l="1"/>
  <c r="I31" i="9"/>
  <c r="E31" i="9" s="1"/>
  <c r="H31" i="9"/>
  <c r="C31" i="9" s="1"/>
  <c r="I32" i="3"/>
  <c r="H32" i="3"/>
  <c r="E30" i="8"/>
  <c r="A32" i="9"/>
  <c r="B32" i="9" s="1"/>
  <c r="E31" i="3"/>
  <c r="A32" i="8"/>
  <c r="B32" i="8" s="1"/>
  <c r="C31" i="8"/>
  <c r="E31" i="8"/>
  <c r="C31" i="3"/>
  <c r="A33" i="3"/>
  <c r="B33" i="3" s="1"/>
  <c r="I32" i="9" l="1"/>
  <c r="H32" i="9"/>
  <c r="E32" i="3"/>
  <c r="I33" i="3"/>
  <c r="E33" i="3" s="1"/>
  <c r="H33" i="3"/>
  <c r="C32" i="3"/>
  <c r="A34" i="3"/>
  <c r="B34" i="3" s="1"/>
  <c r="A33" i="8"/>
  <c r="B33" i="8" s="1"/>
  <c r="E32" i="8"/>
  <c r="A33" i="9"/>
  <c r="B33" i="9" s="1"/>
  <c r="I33" i="9" l="1"/>
  <c r="E33" i="9" s="1"/>
  <c r="H33" i="9"/>
  <c r="C33" i="3"/>
  <c r="I34" i="3"/>
  <c r="H34" i="3"/>
  <c r="C32" i="9"/>
  <c r="A34" i="8"/>
  <c r="B34" i="8" s="1"/>
  <c r="E33" i="8"/>
  <c r="A35" i="3"/>
  <c r="B35" i="3" s="1"/>
  <c r="E32" i="9"/>
  <c r="A34" i="9"/>
  <c r="B34" i="9" s="1"/>
  <c r="C32" i="8"/>
  <c r="I34" i="9" l="1"/>
  <c r="E34" i="9" s="1"/>
  <c r="H34" i="9"/>
  <c r="I35" i="3"/>
  <c r="H35" i="3"/>
  <c r="A35" i="8"/>
  <c r="B35" i="8" s="1"/>
  <c r="E34" i="8"/>
  <c r="C33" i="8"/>
  <c r="E34" i="3"/>
  <c r="C34" i="3"/>
  <c r="C33" i="9"/>
  <c r="A36" i="3"/>
  <c r="B36" i="3" s="1"/>
  <c r="A35" i="9"/>
  <c r="B35" i="9" s="1"/>
  <c r="I35" i="9" l="1"/>
  <c r="E35" i="9" s="1"/>
  <c r="H35" i="9"/>
  <c r="I36" i="3"/>
  <c r="H36" i="3"/>
  <c r="C34" i="9"/>
  <c r="E35" i="3"/>
  <c r="A36" i="9"/>
  <c r="B36" i="9" s="1"/>
  <c r="A36" i="8"/>
  <c r="B36" i="8" s="1"/>
  <c r="E35" i="8"/>
  <c r="C35" i="3"/>
  <c r="A37" i="3"/>
  <c r="B37" i="3" s="1"/>
  <c r="C34" i="8"/>
  <c r="I36" i="9" l="1"/>
  <c r="E36" i="9" s="1"/>
  <c r="H36" i="9"/>
  <c r="C36" i="3"/>
  <c r="E36" i="3"/>
  <c r="H37" i="3"/>
  <c r="C37" i="3" s="1"/>
  <c r="I37" i="3"/>
  <c r="E37" i="3" s="1"/>
  <c r="A38" i="3"/>
  <c r="B38" i="3" s="1"/>
  <c r="A37" i="9"/>
  <c r="B37" i="9" s="1"/>
  <c r="C35" i="8"/>
  <c r="C36" i="8" s="1"/>
  <c r="A37" i="8"/>
  <c r="B37" i="8" s="1"/>
  <c r="E36" i="8"/>
  <c r="C35" i="9"/>
  <c r="H37" i="9" l="1"/>
  <c r="I37" i="9"/>
  <c r="E37" i="9" s="1"/>
  <c r="H38" i="3"/>
  <c r="C38" i="3" s="1"/>
  <c r="I38" i="3"/>
  <c r="E38" i="3" s="1"/>
  <c r="A39" i="3"/>
  <c r="B39" i="3" s="1"/>
  <c r="C36" i="9"/>
  <c r="A38" i="8"/>
  <c r="B38" i="8" s="1"/>
  <c r="C37" i="8"/>
  <c r="E37" i="8"/>
  <c r="A38" i="9"/>
  <c r="B38" i="9" s="1"/>
  <c r="C37" i="9" l="1"/>
  <c r="I38" i="9"/>
  <c r="E38" i="9" s="1"/>
  <c r="H38" i="9"/>
  <c r="C38" i="9" s="1"/>
  <c r="I39" i="3"/>
  <c r="H39" i="3"/>
  <c r="A40" i="3"/>
  <c r="B40" i="3" s="1"/>
  <c r="A39" i="8"/>
  <c r="B39" i="8" s="1"/>
  <c r="E38" i="8"/>
  <c r="C38" i="8"/>
  <c r="A39" i="9"/>
  <c r="B39" i="9" s="1"/>
  <c r="I39" i="9" l="1"/>
  <c r="H39" i="9"/>
  <c r="I40" i="3"/>
  <c r="H40" i="3"/>
  <c r="A40" i="8"/>
  <c r="B40" i="8" s="1"/>
  <c r="E39" i="8"/>
  <c r="C39" i="8"/>
  <c r="A40" i="9"/>
  <c r="B40" i="9" s="1"/>
  <c r="C39" i="3"/>
  <c r="E39" i="3"/>
  <c r="A41" i="3"/>
  <c r="B41" i="3" s="1"/>
  <c r="H40" i="9" l="1"/>
  <c r="I40" i="9"/>
  <c r="C40" i="3"/>
  <c r="E40" i="3"/>
  <c r="I41" i="3"/>
  <c r="E41" i="3" s="1"/>
  <c r="H41" i="3"/>
  <c r="C41" i="3" s="1"/>
  <c r="A41" i="8"/>
  <c r="B41" i="8" s="1"/>
  <c r="E40" i="8"/>
  <c r="E39" i="9"/>
  <c r="C39" i="9"/>
  <c r="A41" i="9"/>
  <c r="B41" i="9" s="1"/>
  <c r="A42" i="3"/>
  <c r="B42" i="3" s="1"/>
  <c r="C40" i="9" l="1"/>
  <c r="I41" i="9"/>
  <c r="E41" i="9" s="1"/>
  <c r="H41" i="9"/>
  <c r="C41" i="9" s="1"/>
  <c r="I42" i="3"/>
  <c r="H42" i="3"/>
  <c r="E40" i="9"/>
  <c r="A42" i="9"/>
  <c r="B42" i="9" s="1"/>
  <c r="C40" i="8"/>
  <c r="A43" i="3"/>
  <c r="B43" i="3" s="1"/>
  <c r="A42" i="8"/>
  <c r="B42" i="8" s="1"/>
  <c r="E41" i="8"/>
  <c r="C41" i="8"/>
  <c r="I42" i="9" l="1"/>
  <c r="E42" i="9" s="1"/>
  <c r="H42" i="9"/>
  <c r="I43" i="3"/>
  <c r="H43" i="3"/>
  <c r="A43" i="8"/>
  <c r="B43" i="8" s="1"/>
  <c r="C42" i="8"/>
  <c r="A44" i="3"/>
  <c r="B44" i="3" s="1"/>
  <c r="A43" i="9"/>
  <c r="B43" i="9" s="1"/>
  <c r="C42" i="3"/>
  <c r="E42" i="3"/>
  <c r="I43" i="9" l="1"/>
  <c r="H43" i="9"/>
  <c r="I44" i="3"/>
  <c r="H44" i="3"/>
  <c r="C44" i="3" s="1"/>
  <c r="E43" i="3"/>
  <c r="C43" i="3"/>
  <c r="E42" i="8"/>
  <c r="E43" i="8" s="1"/>
  <c r="A44" i="9"/>
  <c r="B44" i="9" s="1"/>
  <c r="A44" i="8"/>
  <c r="B44" i="8" s="1"/>
  <c r="C43" i="8"/>
  <c r="C42" i="9"/>
  <c r="A45" i="3"/>
  <c r="B45" i="3" s="1"/>
  <c r="I44" i="9" l="1"/>
  <c r="E44" i="9" s="1"/>
  <c r="H44" i="9"/>
  <c r="E44" i="3"/>
  <c r="I45" i="3"/>
  <c r="E45" i="3" s="1"/>
  <c r="H45" i="3"/>
  <c r="C45" i="3" s="1"/>
  <c r="C43" i="9"/>
  <c r="E43" i="9"/>
  <c r="A46" i="3"/>
  <c r="B46" i="3" s="1"/>
  <c r="A45" i="9"/>
  <c r="B45" i="9" s="1"/>
  <c r="A45" i="8"/>
  <c r="B45" i="8" s="1"/>
  <c r="C44" i="8"/>
  <c r="I45" i="9" l="1"/>
  <c r="E45" i="9" s="1"/>
  <c r="H45" i="9"/>
  <c r="C45" i="9" s="1"/>
  <c r="I46" i="3"/>
  <c r="E46" i="3" s="1"/>
  <c r="H46" i="3"/>
  <c r="C46" i="3" s="1"/>
  <c r="C44" i="9"/>
  <c r="E44" i="8"/>
  <c r="A46" i="9"/>
  <c r="B46" i="9" s="1"/>
  <c r="A46" i="8"/>
  <c r="B46" i="8" s="1"/>
  <c r="C45" i="8"/>
  <c r="E45" i="8"/>
  <c r="A47" i="3"/>
  <c r="B47" i="3" s="1"/>
  <c r="I46" i="9" l="1"/>
  <c r="E46" i="9" s="1"/>
  <c r="H46" i="9"/>
  <c r="C46" i="9" s="1"/>
  <c r="I47" i="3"/>
  <c r="E47" i="3" s="1"/>
  <c r="H47" i="3"/>
  <c r="C47" i="3" s="1"/>
  <c r="A47" i="8"/>
  <c r="B47" i="8" s="1"/>
  <c r="E46" i="8"/>
  <c r="C46" i="8"/>
  <c r="A48" i="3"/>
  <c r="B48" i="3" s="1"/>
  <c r="A47" i="9"/>
  <c r="B47" i="9" s="1"/>
  <c r="I47" i="9" l="1"/>
  <c r="E47" i="9" s="1"/>
  <c r="H47" i="9"/>
  <c r="C47" i="9" s="1"/>
  <c r="H48" i="3"/>
  <c r="C48" i="3" s="1"/>
  <c r="I48" i="3"/>
  <c r="E48" i="3" s="1"/>
  <c r="A48" i="8"/>
  <c r="B48" i="8" s="1"/>
  <c r="E47" i="8"/>
  <c r="C47" i="8"/>
  <c r="A48" i="9"/>
  <c r="B48" i="9" s="1"/>
  <c r="A49" i="3"/>
  <c r="B49" i="3" s="1"/>
  <c r="H48" i="9" l="1"/>
  <c r="C48" i="9" s="1"/>
  <c r="I48" i="9"/>
  <c r="H49" i="3"/>
  <c r="C49" i="3" s="1"/>
  <c r="I49" i="3"/>
  <c r="E49" i="3" s="1"/>
  <c r="A50" i="3"/>
  <c r="B50" i="3" s="1"/>
  <c r="A49" i="9"/>
  <c r="B49" i="9" s="1"/>
  <c r="A49" i="8"/>
  <c r="B49" i="8" s="1"/>
  <c r="C48" i="8"/>
  <c r="E48" i="8"/>
  <c r="H49" i="9" l="1"/>
  <c r="C49" i="9" s="1"/>
  <c r="I49" i="9"/>
  <c r="I50" i="3"/>
  <c r="H50" i="3"/>
  <c r="C50" i="3" s="1"/>
  <c r="E48" i="9"/>
  <c r="A51" i="3"/>
  <c r="B51" i="3" s="1"/>
  <c r="A50" i="8"/>
  <c r="B50" i="8" s="1"/>
  <c r="E49" i="8"/>
  <c r="C49" i="8"/>
  <c r="A50" i="9"/>
  <c r="B50" i="9" s="1"/>
  <c r="H50" i="9" l="1"/>
  <c r="C50" i="9" s="1"/>
  <c r="I50" i="9"/>
  <c r="E50" i="9" s="1"/>
  <c r="I51" i="3"/>
  <c r="H51" i="3"/>
  <c r="E50" i="3"/>
  <c r="E49" i="9"/>
  <c r="A51" i="9"/>
  <c r="B51" i="9" s="1"/>
  <c r="A51" i="8"/>
  <c r="B51" i="8" s="1"/>
  <c r="E50" i="8"/>
  <c r="C50" i="8"/>
  <c r="A52" i="3"/>
  <c r="B52" i="3" s="1"/>
  <c r="I51" i="9" l="1"/>
  <c r="F49" i="9" s="1"/>
  <c r="H51" i="9"/>
  <c r="E51" i="3"/>
  <c r="I52" i="3"/>
  <c r="E52" i="3" s="1"/>
  <c r="H52" i="3"/>
  <c r="A52" i="8"/>
  <c r="B52" i="8" s="1"/>
  <c r="C51" i="8"/>
  <c r="A53" i="3"/>
  <c r="B53" i="3" s="1"/>
  <c r="C51" i="3"/>
  <c r="I53" i="3" l="1"/>
  <c r="E53" i="3" s="1"/>
  <c r="H53" i="3"/>
  <c r="C52" i="3"/>
  <c r="C51" i="9"/>
  <c r="D51" i="9" s="1"/>
  <c r="D2" i="9"/>
  <c r="D3" i="9"/>
  <c r="D4" i="9"/>
  <c r="D5" i="9"/>
  <c r="D7" i="9"/>
  <c r="D6" i="9"/>
  <c r="D10" i="9"/>
  <c r="D9" i="9"/>
  <c r="D8" i="9"/>
  <c r="D12" i="9"/>
  <c r="D11" i="9"/>
  <c r="D13" i="9"/>
  <c r="D14" i="9"/>
  <c r="D17" i="9"/>
  <c r="D15" i="9"/>
  <c r="D16" i="9"/>
  <c r="D18" i="9"/>
  <c r="D19" i="9"/>
  <c r="D21" i="9"/>
  <c r="D20" i="9"/>
  <c r="D22" i="9"/>
  <c r="D23" i="9"/>
  <c r="D24" i="9"/>
  <c r="D26" i="9"/>
  <c r="D25" i="9"/>
  <c r="D27" i="9"/>
  <c r="D28" i="9"/>
  <c r="D29" i="9"/>
  <c r="D30" i="9"/>
  <c r="D33" i="9"/>
  <c r="D31" i="9"/>
  <c r="D34" i="9"/>
  <c r="D32" i="9"/>
  <c r="D37" i="9"/>
  <c r="D36" i="9"/>
  <c r="D35" i="9"/>
  <c r="D38" i="9"/>
  <c r="D39" i="9"/>
  <c r="D41" i="9"/>
  <c r="D40" i="9"/>
  <c r="D42" i="9"/>
  <c r="D43" i="9"/>
  <c r="D45" i="9"/>
  <c r="D44" i="9"/>
  <c r="D46" i="9"/>
  <c r="D48" i="9"/>
  <c r="F48" i="9"/>
  <c r="F47" i="9"/>
  <c r="D49" i="9"/>
  <c r="D50" i="9"/>
  <c r="A54" i="3"/>
  <c r="B54" i="3" s="1"/>
  <c r="E51" i="8"/>
  <c r="D47" i="9"/>
  <c r="E51" i="9"/>
  <c r="F51" i="9" s="1"/>
  <c r="F2" i="9"/>
  <c r="F3" i="9"/>
  <c r="F4" i="9"/>
  <c r="F5" i="9"/>
  <c r="F6" i="9"/>
  <c r="F7" i="9"/>
  <c r="F8" i="9"/>
  <c r="F9" i="9"/>
  <c r="F10" i="9"/>
  <c r="F11" i="9"/>
  <c r="F13" i="9"/>
  <c r="F14" i="9"/>
  <c r="F12" i="9"/>
  <c r="F17" i="9"/>
  <c r="F16" i="9"/>
  <c r="F15" i="9"/>
  <c r="F18" i="9"/>
  <c r="F19" i="9"/>
  <c r="F20" i="9"/>
  <c r="F21" i="9"/>
  <c r="F24" i="9"/>
  <c r="F22" i="9"/>
  <c r="F23" i="9"/>
  <c r="F25" i="9"/>
  <c r="F26" i="9"/>
  <c r="F27" i="9"/>
  <c r="F28" i="9"/>
  <c r="F29" i="9"/>
  <c r="F31" i="9"/>
  <c r="F30" i="9"/>
  <c r="F33" i="9"/>
  <c r="F32" i="9"/>
  <c r="F34" i="9"/>
  <c r="F37" i="9"/>
  <c r="F35" i="9"/>
  <c r="F36" i="9"/>
  <c r="F38" i="9"/>
  <c r="F40" i="9"/>
  <c r="F39" i="9"/>
  <c r="F41" i="9"/>
  <c r="F42" i="9"/>
  <c r="F43" i="9"/>
  <c r="F44" i="9"/>
  <c r="F45" i="9"/>
  <c r="F50" i="9"/>
  <c r="F46" i="9"/>
  <c r="A53" i="8"/>
  <c r="B53" i="8" s="1"/>
  <c r="C52" i="8"/>
  <c r="E52" i="8"/>
  <c r="I54" i="3" l="1"/>
  <c r="E54" i="3" s="1"/>
  <c r="H54" i="3"/>
  <c r="C53" i="8"/>
  <c r="E53" i="8"/>
  <c r="A54" i="8"/>
  <c r="B54" i="8" s="1"/>
  <c r="A55" i="3"/>
  <c r="B55" i="3" s="1"/>
  <c r="C53" i="3"/>
  <c r="I55" i="3" l="1"/>
  <c r="E55" i="3" s="1"/>
  <c r="H55" i="3"/>
  <c r="C54" i="3"/>
  <c r="C54" i="8"/>
  <c r="E54" i="8"/>
  <c r="A55" i="8"/>
  <c r="B55" i="8" s="1"/>
  <c r="A56" i="3"/>
  <c r="B56" i="3" s="1"/>
  <c r="C55" i="3" l="1"/>
  <c r="I56" i="3"/>
  <c r="E56" i="3" s="1"/>
  <c r="H56" i="3"/>
  <c r="C56" i="3" s="1"/>
  <c r="A57" i="3"/>
  <c r="B57" i="3" s="1"/>
  <c r="C55" i="8"/>
  <c r="E55" i="8"/>
  <c r="A56" i="8"/>
  <c r="B56" i="8" s="1"/>
  <c r="I57" i="3" l="1"/>
  <c r="E57" i="3" s="1"/>
  <c r="H57" i="3"/>
  <c r="C57" i="3" s="1"/>
  <c r="A58" i="3"/>
  <c r="B58" i="3" s="1"/>
  <c r="C56" i="8"/>
  <c r="E56" i="8"/>
  <c r="A57" i="8"/>
  <c r="B57" i="8" s="1"/>
  <c r="I58" i="3" l="1"/>
  <c r="E58" i="3" s="1"/>
  <c r="H58" i="3"/>
  <c r="C58" i="3" s="1"/>
  <c r="E57" i="8"/>
  <c r="C57" i="8"/>
  <c r="A58" i="8"/>
  <c r="B58" i="8" s="1"/>
  <c r="A59" i="3"/>
  <c r="B59" i="3" s="1"/>
  <c r="I59" i="3" l="1"/>
  <c r="E59" i="3" s="1"/>
  <c r="H59" i="3"/>
  <c r="C59" i="3" s="1"/>
  <c r="C58" i="8"/>
  <c r="E58" i="8"/>
  <c r="A59" i="8"/>
  <c r="B59" i="8" s="1"/>
  <c r="A60" i="3"/>
  <c r="B60" i="3" s="1"/>
  <c r="I60" i="3" l="1"/>
  <c r="E60" i="3" s="1"/>
  <c r="H60" i="3"/>
  <c r="C60" i="3" s="1"/>
  <c r="C59" i="8"/>
  <c r="E59" i="8"/>
  <c r="A60" i="8"/>
  <c r="B60" i="8" s="1"/>
  <c r="A61" i="3"/>
  <c r="B61" i="3" s="1"/>
  <c r="H61" i="3" l="1"/>
  <c r="C61" i="3" s="1"/>
  <c r="I61" i="3"/>
  <c r="E61" i="3" s="1"/>
  <c r="A62" i="3"/>
  <c r="B62" i="3" s="1"/>
  <c r="C60" i="8"/>
  <c r="E60" i="8"/>
  <c r="A61" i="8"/>
  <c r="B61" i="8" s="1"/>
  <c r="I62" i="3" l="1"/>
  <c r="E62" i="3" s="1"/>
  <c r="H62" i="3"/>
  <c r="C62" i="3" s="1"/>
  <c r="A63" i="3"/>
  <c r="B63" i="3" s="1"/>
  <c r="E61" i="8"/>
  <c r="C61" i="8"/>
  <c r="A62" i="8"/>
  <c r="B62" i="8" s="1"/>
  <c r="I63" i="3" l="1"/>
  <c r="E63" i="3" s="1"/>
  <c r="H63" i="3"/>
  <c r="C63" i="3" s="1"/>
  <c r="E62" i="8"/>
  <c r="A63" i="8"/>
  <c r="B63" i="8" s="1"/>
  <c r="C62" i="8"/>
  <c r="A64" i="3"/>
  <c r="B64" i="3" s="1"/>
  <c r="I64" i="3" l="1"/>
  <c r="E64" i="3" s="1"/>
  <c r="H64" i="3"/>
  <c r="C64" i="3" s="1"/>
  <c r="A65" i="3"/>
  <c r="B65" i="3" s="1"/>
  <c r="C63" i="8"/>
  <c r="E63" i="8"/>
  <c r="A64" i="8"/>
  <c r="B64" i="8" s="1"/>
  <c r="I65" i="3" l="1"/>
  <c r="E65" i="3" s="1"/>
  <c r="H65" i="3"/>
  <c r="C65" i="3" s="1"/>
  <c r="A66" i="3"/>
  <c r="B66" i="3" s="1"/>
  <c r="E64" i="8"/>
  <c r="C64" i="8"/>
  <c r="A65" i="8"/>
  <c r="B65" i="8" s="1"/>
  <c r="I66" i="3" l="1"/>
  <c r="E66" i="3" s="1"/>
  <c r="H66" i="3"/>
  <c r="C66" i="3" s="1"/>
  <c r="C65" i="8"/>
  <c r="E65" i="8"/>
  <c r="A66" i="8"/>
  <c r="B66" i="8" s="1"/>
  <c r="A67" i="3"/>
  <c r="B67" i="3" s="1"/>
  <c r="I67" i="3" l="1"/>
  <c r="E67" i="3" s="1"/>
  <c r="H67" i="3"/>
  <c r="C67" i="3" s="1"/>
  <c r="A68" i="3"/>
  <c r="B68" i="3" s="1"/>
  <c r="C66" i="8"/>
  <c r="E66" i="8"/>
  <c r="A67" i="8"/>
  <c r="B67" i="8" s="1"/>
  <c r="I68" i="3" l="1"/>
  <c r="E68" i="3" s="1"/>
  <c r="H68" i="3"/>
  <c r="C68" i="3" s="1"/>
  <c r="E67" i="8"/>
  <c r="A68" i="8"/>
  <c r="B68" i="8" s="1"/>
  <c r="C67" i="8"/>
  <c r="A69" i="3"/>
  <c r="B69" i="3" s="1"/>
  <c r="I69" i="3" l="1"/>
  <c r="E69" i="3" s="1"/>
  <c r="H69" i="3"/>
  <c r="C69" i="3" s="1"/>
  <c r="A70" i="3"/>
  <c r="B70" i="3" s="1"/>
  <c r="C68" i="8"/>
  <c r="A69" i="8"/>
  <c r="B69" i="8" s="1"/>
  <c r="E68" i="8"/>
  <c r="I70" i="3" l="1"/>
  <c r="E70" i="3" s="1"/>
  <c r="H70" i="3"/>
  <c r="C70" i="3" s="1"/>
  <c r="E69" i="8"/>
  <c r="A70" i="8"/>
  <c r="B70" i="8" s="1"/>
  <c r="C69" i="8"/>
  <c r="A71" i="3"/>
  <c r="B71" i="3" s="1"/>
  <c r="I71" i="3" l="1"/>
  <c r="E71" i="3" s="1"/>
  <c r="H71" i="3"/>
  <c r="C71" i="3" s="1"/>
  <c r="A72" i="3"/>
  <c r="B72" i="3" s="1"/>
  <c r="E70" i="8"/>
  <c r="A71" i="8"/>
  <c r="B71" i="8" s="1"/>
  <c r="C70" i="8"/>
  <c r="I72" i="3" l="1"/>
  <c r="E72" i="3" s="1"/>
  <c r="H72" i="3"/>
  <c r="C72" i="3" s="1"/>
  <c r="C71" i="8"/>
  <c r="A72" i="8"/>
  <c r="B72" i="8" s="1"/>
  <c r="E71" i="8"/>
  <c r="A73" i="3"/>
  <c r="B73" i="3" s="1"/>
  <c r="H73" i="3" l="1"/>
  <c r="C73" i="3" s="1"/>
  <c r="I73" i="3"/>
  <c r="E73" i="3" s="1"/>
  <c r="E72" i="8"/>
  <c r="C72" i="8"/>
  <c r="A73" i="8"/>
  <c r="B73" i="8" s="1"/>
  <c r="A74" i="3"/>
  <c r="B74" i="3" s="1"/>
  <c r="H74" i="3" l="1"/>
  <c r="C74" i="3" s="1"/>
  <c r="I74" i="3"/>
  <c r="E74" i="3" s="1"/>
  <c r="A75" i="3"/>
  <c r="B75" i="3" s="1"/>
  <c r="E73" i="8"/>
  <c r="C73" i="8"/>
  <c r="A74" i="8"/>
  <c r="B74" i="8" s="1"/>
  <c r="I75" i="3" l="1"/>
  <c r="E75" i="3" s="1"/>
  <c r="H75" i="3"/>
  <c r="C75" i="3" s="1"/>
  <c r="C74" i="8"/>
  <c r="A75" i="8"/>
  <c r="B75" i="8" s="1"/>
  <c r="E74" i="8"/>
  <c r="A76" i="3"/>
  <c r="B76" i="3" s="1"/>
  <c r="I76" i="3" l="1"/>
  <c r="E76" i="3" s="1"/>
  <c r="H76" i="3"/>
  <c r="C76" i="3" s="1"/>
  <c r="C75" i="8"/>
  <c r="A76" i="8"/>
  <c r="B76" i="8" s="1"/>
  <c r="E75" i="8"/>
  <c r="A77" i="3"/>
  <c r="B77" i="3" s="1"/>
  <c r="I77" i="3" l="1"/>
  <c r="E77" i="3" s="1"/>
  <c r="H77" i="3"/>
  <c r="C77" i="3" s="1"/>
  <c r="A78" i="3"/>
  <c r="B78" i="3" s="1"/>
  <c r="C76" i="8"/>
  <c r="E76" i="8"/>
  <c r="A77" i="8"/>
  <c r="B77" i="8" s="1"/>
  <c r="I78" i="3" l="1"/>
  <c r="E78" i="3" s="1"/>
  <c r="H78" i="3"/>
  <c r="C78" i="3" s="1"/>
  <c r="A79" i="3"/>
  <c r="B79" i="3" s="1"/>
  <c r="E77" i="8"/>
  <c r="C77" i="8"/>
  <c r="A78" i="8"/>
  <c r="B78" i="8" s="1"/>
  <c r="I79" i="3" l="1"/>
  <c r="E79" i="3" s="1"/>
  <c r="H79" i="3"/>
  <c r="C79" i="3" s="1"/>
  <c r="A80" i="3"/>
  <c r="B80" i="3" s="1"/>
  <c r="A79" i="8"/>
  <c r="B79" i="8" s="1"/>
  <c r="E78" i="8"/>
  <c r="C78" i="8"/>
  <c r="I80" i="3" l="1"/>
  <c r="E80" i="3" s="1"/>
  <c r="H80" i="3"/>
  <c r="C80" i="3" s="1"/>
  <c r="A81" i="3"/>
  <c r="B81" i="3" s="1"/>
  <c r="A80" i="8"/>
  <c r="B80" i="8" s="1"/>
  <c r="C79" i="8"/>
  <c r="E79" i="8"/>
  <c r="I81" i="3" l="1"/>
  <c r="E81" i="3" s="1"/>
  <c r="H81" i="3"/>
  <c r="C81" i="3" s="1"/>
  <c r="A81" i="8"/>
  <c r="B81" i="8" s="1"/>
  <c r="C80" i="8"/>
  <c r="E80" i="8"/>
  <c r="A82" i="3"/>
  <c r="B82" i="3" s="1"/>
  <c r="I82" i="3" l="1"/>
  <c r="E82" i="3" s="1"/>
  <c r="H82" i="3"/>
  <c r="C82" i="3" s="1"/>
  <c r="A83" i="3"/>
  <c r="B83" i="3" s="1"/>
  <c r="A82" i="8"/>
  <c r="B82" i="8" s="1"/>
  <c r="E81" i="8"/>
  <c r="C81" i="8"/>
  <c r="I83" i="3" l="1"/>
  <c r="E83" i="3" s="1"/>
  <c r="H83" i="3"/>
  <c r="C83" i="3" s="1"/>
  <c r="A84" i="3"/>
  <c r="B84" i="3" s="1"/>
  <c r="A83" i="8"/>
  <c r="B83" i="8" s="1"/>
  <c r="E82" i="8"/>
  <c r="C82" i="8"/>
  <c r="H84" i="3" l="1"/>
  <c r="C84" i="3" s="1"/>
  <c r="I84" i="3"/>
  <c r="E84" i="3" s="1"/>
  <c r="A85" i="3"/>
  <c r="B85" i="3" s="1"/>
  <c r="A84" i="8"/>
  <c r="B84" i="8" s="1"/>
  <c r="E83" i="8"/>
  <c r="C83" i="8"/>
  <c r="I85" i="3" l="1"/>
  <c r="E85" i="3" s="1"/>
  <c r="H85" i="3"/>
  <c r="C85" i="3" s="1"/>
  <c r="A86" i="3"/>
  <c r="B86" i="3" s="1"/>
  <c r="A85" i="8"/>
  <c r="B85" i="8" s="1"/>
  <c r="E84" i="8"/>
  <c r="C84" i="8"/>
  <c r="I86" i="3" l="1"/>
  <c r="E86" i="3" s="1"/>
  <c r="H86" i="3"/>
  <c r="C86" i="3" s="1"/>
  <c r="A87" i="3"/>
  <c r="B87" i="3" s="1"/>
  <c r="A86" i="8"/>
  <c r="B86" i="8" s="1"/>
  <c r="C85" i="8"/>
  <c r="E85" i="8"/>
  <c r="I87" i="3" l="1"/>
  <c r="E87" i="3" s="1"/>
  <c r="H87" i="3"/>
  <c r="C87" i="3" s="1"/>
  <c r="A88" i="3"/>
  <c r="B88" i="3" s="1"/>
  <c r="A87" i="8"/>
  <c r="B87" i="8" s="1"/>
  <c r="E86" i="8"/>
  <c r="C86" i="8"/>
  <c r="I88" i="3" l="1"/>
  <c r="E88" i="3" s="1"/>
  <c r="H88" i="3"/>
  <c r="C88" i="3" s="1"/>
  <c r="A88" i="8"/>
  <c r="B88" i="8" s="1"/>
  <c r="E87" i="8"/>
  <c r="C87" i="8"/>
  <c r="A89" i="3"/>
  <c r="B89" i="3" s="1"/>
  <c r="I89" i="3" l="1"/>
  <c r="E89" i="3" s="1"/>
  <c r="H89" i="3"/>
  <c r="C89" i="3" s="1"/>
  <c r="A89" i="8"/>
  <c r="B89" i="8" s="1"/>
  <c r="C88" i="8"/>
  <c r="E88" i="8"/>
  <c r="A90" i="3"/>
  <c r="B90" i="3" s="1"/>
  <c r="I90" i="3" l="1"/>
  <c r="E90" i="3" s="1"/>
  <c r="H90" i="3"/>
  <c r="C90" i="3" s="1"/>
  <c r="A91" i="3"/>
  <c r="B91" i="3" s="1"/>
  <c r="A90" i="8"/>
  <c r="B90" i="8" s="1"/>
  <c r="C89" i="8"/>
  <c r="E89" i="8"/>
  <c r="I91" i="3" l="1"/>
  <c r="E91" i="3" s="1"/>
  <c r="H91" i="3"/>
  <c r="C91" i="3" s="1"/>
  <c r="A91" i="8"/>
  <c r="B91" i="8" s="1"/>
  <c r="C90" i="8"/>
  <c r="E90" i="8"/>
  <c r="A92" i="3"/>
  <c r="B92" i="3" s="1"/>
  <c r="I92" i="3" l="1"/>
  <c r="E92" i="3" s="1"/>
  <c r="H92" i="3"/>
  <c r="C92" i="3" s="1"/>
  <c r="E91" i="8"/>
  <c r="C91" i="8"/>
  <c r="A92" i="8"/>
  <c r="B92" i="8" s="1"/>
  <c r="A93" i="3"/>
  <c r="B93" i="3" s="1"/>
  <c r="I93" i="3" l="1"/>
  <c r="E93" i="3" s="1"/>
  <c r="H93" i="3"/>
  <c r="C93" i="3" s="1"/>
  <c r="A93" i="8"/>
  <c r="B93" i="8" s="1"/>
  <c r="C92" i="8"/>
  <c r="E92" i="8"/>
  <c r="A94" i="3"/>
  <c r="B94" i="3" s="1"/>
  <c r="I94" i="3" l="1"/>
  <c r="E94" i="3" s="1"/>
  <c r="H94" i="3"/>
  <c r="C94" i="3" s="1"/>
  <c r="A95" i="3"/>
  <c r="B95" i="3" s="1"/>
  <c r="A94" i="8"/>
  <c r="B94" i="8" s="1"/>
  <c r="C93" i="8"/>
  <c r="E93" i="8"/>
  <c r="I95" i="3" l="1"/>
  <c r="E95" i="3" s="1"/>
  <c r="H95" i="3"/>
  <c r="C95" i="3" s="1"/>
  <c r="A96" i="3"/>
  <c r="B96" i="3" s="1"/>
  <c r="A95" i="8"/>
  <c r="B95" i="8" s="1"/>
  <c r="E94" i="8"/>
  <c r="C94" i="8"/>
  <c r="I96" i="3" l="1"/>
  <c r="E96" i="3" s="1"/>
  <c r="H96" i="3"/>
  <c r="C96" i="3" s="1"/>
  <c r="A97" i="3"/>
  <c r="B97" i="3" s="1"/>
  <c r="C95" i="8"/>
  <c r="E95" i="8"/>
  <c r="A96" i="8"/>
  <c r="B96" i="8" s="1"/>
  <c r="I97" i="3" l="1"/>
  <c r="E97" i="3" s="1"/>
  <c r="H97" i="3"/>
  <c r="C97" i="3" s="1"/>
  <c r="A98" i="3"/>
  <c r="B98" i="3" s="1"/>
  <c r="C96" i="8"/>
  <c r="E96" i="8"/>
  <c r="A97" i="8"/>
  <c r="B97" i="8" s="1"/>
  <c r="I98" i="3" l="1"/>
  <c r="E98" i="3" s="1"/>
  <c r="H98" i="3"/>
  <c r="C98" i="3" s="1"/>
  <c r="A99" i="3"/>
  <c r="B99" i="3" s="1"/>
  <c r="E97" i="8"/>
  <c r="C97" i="8"/>
  <c r="A98" i="8"/>
  <c r="B98" i="8" s="1"/>
  <c r="I99" i="3" l="1"/>
  <c r="E99" i="3" s="1"/>
  <c r="H99" i="3"/>
  <c r="C99" i="3" s="1"/>
  <c r="A100" i="3"/>
  <c r="B100" i="3" s="1"/>
  <c r="C98" i="8"/>
  <c r="A99" i="8"/>
  <c r="B99" i="8" s="1"/>
  <c r="E98" i="8"/>
  <c r="I100" i="3" l="1"/>
  <c r="E100" i="3" s="1"/>
  <c r="H100" i="3"/>
  <c r="C100" i="3" s="1"/>
  <c r="A101" i="3"/>
  <c r="B101" i="3" s="1"/>
  <c r="C99" i="8"/>
  <c r="E99" i="8"/>
  <c r="A100" i="8"/>
  <c r="B100" i="8" s="1"/>
  <c r="I101" i="3" l="1"/>
  <c r="E101" i="3" s="1"/>
  <c r="H101" i="3"/>
  <c r="C101" i="3" s="1"/>
  <c r="A101" i="8"/>
  <c r="B101" i="8" s="1"/>
  <c r="C100" i="8"/>
  <c r="E100" i="8"/>
  <c r="A102" i="3"/>
  <c r="B102" i="3" s="1"/>
  <c r="I102" i="3" l="1"/>
  <c r="E102" i="3" s="1"/>
  <c r="H102" i="3"/>
  <c r="C102" i="3" s="1"/>
  <c r="E101" i="8"/>
  <c r="A102" i="8"/>
  <c r="B102" i="8" s="1"/>
  <c r="C101" i="8"/>
  <c r="A103" i="3"/>
  <c r="B103" i="3" s="1"/>
  <c r="I103" i="3" l="1"/>
  <c r="E103" i="3" s="1"/>
  <c r="H103" i="3"/>
  <c r="C103" i="3" s="1"/>
  <c r="A104" i="3"/>
  <c r="B104" i="3" s="1"/>
  <c r="C102" i="8"/>
  <c r="E102" i="8"/>
  <c r="A103" i="8"/>
  <c r="B103" i="8" s="1"/>
  <c r="I104" i="3" l="1"/>
  <c r="E104" i="3" s="1"/>
  <c r="H104" i="3"/>
  <c r="C104" i="3" s="1"/>
  <c r="A105" i="3"/>
  <c r="B105" i="3" s="1"/>
  <c r="A104" i="8"/>
  <c r="B104" i="8" s="1"/>
  <c r="E103" i="8"/>
  <c r="C103" i="8"/>
  <c r="I105" i="3" l="1"/>
  <c r="E105" i="3" s="1"/>
  <c r="H105" i="3"/>
  <c r="C105" i="3" s="1"/>
  <c r="A106" i="3"/>
  <c r="B106" i="3" s="1"/>
  <c r="C104" i="8"/>
  <c r="A105" i="8"/>
  <c r="B105" i="8" s="1"/>
  <c r="E104" i="8"/>
  <c r="I106" i="3" l="1"/>
  <c r="E106" i="3" s="1"/>
  <c r="H106" i="3"/>
  <c r="C106" i="3" s="1"/>
  <c r="A107" i="3"/>
  <c r="B107" i="3" s="1"/>
  <c r="A106" i="8"/>
  <c r="B106" i="8" s="1"/>
  <c r="E105" i="8"/>
  <c r="C105" i="8"/>
  <c r="I107" i="3" l="1"/>
  <c r="E107" i="3" s="1"/>
  <c r="H107" i="3"/>
  <c r="C107" i="3" s="1"/>
  <c r="A108" i="3"/>
  <c r="B108" i="3" s="1"/>
  <c r="C106" i="8"/>
  <c r="A107" i="8"/>
  <c r="B107" i="8" s="1"/>
  <c r="E106" i="8"/>
  <c r="H108" i="3" l="1"/>
  <c r="C108" i="3" s="1"/>
  <c r="I108" i="3"/>
  <c r="E108" i="3" s="1"/>
  <c r="A109" i="3"/>
  <c r="B109" i="3" s="1"/>
  <c r="C107" i="8"/>
  <c r="E107" i="8"/>
  <c r="A108" i="8"/>
  <c r="B108" i="8" s="1"/>
  <c r="I109" i="3" l="1"/>
  <c r="E109" i="3" s="1"/>
  <c r="H109" i="3"/>
  <c r="C109" i="3" s="1"/>
  <c r="A109" i="8"/>
  <c r="B109" i="8" s="1"/>
  <c r="E108" i="8"/>
  <c r="C108" i="8"/>
  <c r="A110" i="3"/>
  <c r="B110" i="3" s="1"/>
  <c r="I110" i="3" l="1"/>
  <c r="E110" i="3" s="1"/>
  <c r="H110" i="3"/>
  <c r="C110" i="3" s="1"/>
  <c r="C109" i="8"/>
  <c r="A110" i="8"/>
  <c r="B110" i="8" s="1"/>
  <c r="E109" i="8"/>
  <c r="A111" i="3"/>
  <c r="B111" i="3" s="1"/>
  <c r="I111" i="3" l="1"/>
  <c r="E111" i="3" s="1"/>
  <c r="H111" i="3"/>
  <c r="C111" i="3" s="1"/>
  <c r="A112" i="3"/>
  <c r="B112" i="3" s="1"/>
  <c r="A111" i="8"/>
  <c r="B111" i="8" s="1"/>
  <c r="C110" i="8"/>
  <c r="E110" i="8"/>
  <c r="I112" i="3" l="1"/>
  <c r="E112" i="3" s="1"/>
  <c r="H112" i="3"/>
  <c r="C112" i="3" s="1"/>
  <c r="E111" i="8"/>
  <c r="A112" i="8"/>
  <c r="B112" i="8" s="1"/>
  <c r="C111" i="8"/>
  <c r="A113" i="3"/>
  <c r="B113" i="3" s="1"/>
  <c r="I113" i="3" l="1"/>
  <c r="E113" i="3" s="1"/>
  <c r="H113" i="3"/>
  <c r="C113" i="3" s="1"/>
  <c r="E112" i="8"/>
  <c r="A113" i="8"/>
  <c r="B113" i="8" s="1"/>
  <c r="C112" i="8"/>
  <c r="A114" i="3"/>
  <c r="B114" i="3" s="1"/>
  <c r="I114" i="3" l="1"/>
  <c r="E114" i="3" s="1"/>
  <c r="H114" i="3"/>
  <c r="C114" i="3" s="1"/>
  <c r="A115" i="3"/>
  <c r="B115" i="3" s="1"/>
  <c r="A114" i="8"/>
  <c r="B114" i="8" s="1"/>
  <c r="C113" i="8"/>
  <c r="E113" i="8"/>
  <c r="I115" i="3" l="1"/>
  <c r="E115" i="3" s="1"/>
  <c r="H115" i="3"/>
  <c r="C115" i="3" s="1"/>
  <c r="E114" i="8"/>
  <c r="A115" i="8"/>
  <c r="B115" i="8" s="1"/>
  <c r="C114" i="8"/>
  <c r="A116" i="3"/>
  <c r="B116" i="3" s="1"/>
  <c r="I116" i="3" l="1"/>
  <c r="E116" i="3" s="1"/>
  <c r="H116" i="3"/>
  <c r="C116" i="3" s="1"/>
  <c r="A116" i="8"/>
  <c r="B116" i="8" s="1"/>
  <c r="C115" i="8"/>
  <c r="E115" i="8"/>
  <c r="A117" i="3"/>
  <c r="B117" i="3" s="1"/>
  <c r="I117" i="3" l="1"/>
  <c r="E117" i="3" s="1"/>
  <c r="H117" i="3"/>
  <c r="C117" i="3" s="1"/>
  <c r="A118" i="3"/>
  <c r="B118" i="3" s="1"/>
  <c r="A117" i="8"/>
  <c r="B117" i="8" s="1"/>
  <c r="C116" i="8"/>
  <c r="E116" i="8"/>
  <c r="I118" i="3" l="1"/>
  <c r="E118" i="3" s="1"/>
  <c r="H118" i="3"/>
  <c r="C118" i="3" s="1"/>
  <c r="A118" i="8"/>
  <c r="B118" i="8" s="1"/>
  <c r="E117" i="8"/>
  <c r="C117" i="8"/>
  <c r="A119" i="3"/>
  <c r="B119" i="3" s="1"/>
  <c r="I119" i="3" l="1"/>
  <c r="E119" i="3" s="1"/>
  <c r="H119" i="3"/>
  <c r="C119" i="3" s="1"/>
  <c r="C118" i="8"/>
  <c r="A119" i="8"/>
  <c r="B119" i="8" s="1"/>
  <c r="E118" i="8"/>
  <c r="A120" i="3"/>
  <c r="B120" i="3" s="1"/>
  <c r="I120" i="3" l="1"/>
  <c r="E120" i="3" s="1"/>
  <c r="H120" i="3"/>
  <c r="C120" i="3" s="1"/>
  <c r="E119" i="8"/>
  <c r="A120" i="8"/>
  <c r="B120" i="8" s="1"/>
  <c r="C119" i="8"/>
  <c r="A121" i="3"/>
  <c r="B121" i="3" s="1"/>
  <c r="I121" i="3" l="1"/>
  <c r="E121" i="3" s="1"/>
  <c r="H121" i="3"/>
  <c r="C121" i="3" s="1"/>
  <c r="E120" i="8"/>
  <c r="C120" i="8"/>
  <c r="A121" i="8"/>
  <c r="B121" i="8" s="1"/>
  <c r="A122" i="3"/>
  <c r="B122" i="3" s="1"/>
  <c r="I122" i="3" l="1"/>
  <c r="E122" i="3" s="1"/>
  <c r="H122" i="3"/>
  <c r="C122" i="3" s="1"/>
  <c r="A123" i="3"/>
  <c r="B123" i="3" s="1"/>
  <c r="C121" i="8"/>
  <c r="E121" i="8"/>
  <c r="A122" i="8"/>
  <c r="B122" i="8" s="1"/>
  <c r="I123" i="3" l="1"/>
  <c r="E123" i="3" s="1"/>
  <c r="H123" i="3"/>
  <c r="C123" i="3" s="1"/>
  <c r="E122" i="8"/>
  <c r="A123" i="8"/>
  <c r="B123" i="8" s="1"/>
  <c r="C122" i="8"/>
  <c r="A124" i="3"/>
  <c r="B124" i="3" s="1"/>
  <c r="I124" i="3" l="1"/>
  <c r="E124" i="3" s="1"/>
  <c r="H124" i="3"/>
  <c r="C124" i="3" s="1"/>
  <c r="A124" i="8"/>
  <c r="B124" i="8" s="1"/>
  <c r="C123" i="8"/>
  <c r="E123" i="8"/>
  <c r="A125" i="3"/>
  <c r="B125" i="3" s="1"/>
  <c r="I125" i="3" l="1"/>
  <c r="E125" i="3" s="1"/>
  <c r="H125" i="3"/>
  <c r="C125" i="3" s="1"/>
  <c r="C124" i="8"/>
  <c r="A125" i="8"/>
  <c r="B125" i="8" s="1"/>
  <c r="E124" i="8"/>
  <c r="A126" i="3"/>
  <c r="B126" i="3" s="1"/>
  <c r="I126" i="3" l="1"/>
  <c r="E126" i="3" s="1"/>
  <c r="H126" i="3"/>
  <c r="C126" i="3" s="1"/>
  <c r="C125" i="8"/>
  <c r="A126" i="8"/>
  <c r="B126" i="8" s="1"/>
  <c r="E125" i="8"/>
  <c r="A127" i="3"/>
  <c r="B127" i="3" s="1"/>
  <c r="I127" i="3" l="1"/>
  <c r="E127" i="3" s="1"/>
  <c r="H127" i="3"/>
  <c r="C127" i="3" s="1"/>
  <c r="A128" i="3"/>
  <c r="B128" i="3" s="1"/>
  <c r="E126" i="8"/>
  <c r="A127" i="8"/>
  <c r="B127" i="8" s="1"/>
  <c r="C126" i="8"/>
  <c r="I128" i="3" l="1"/>
  <c r="E128" i="3" s="1"/>
  <c r="H128" i="3"/>
  <c r="C128" i="3" s="1"/>
  <c r="A129" i="3"/>
  <c r="B129" i="3" s="1"/>
  <c r="A128" i="8"/>
  <c r="B128" i="8" s="1"/>
  <c r="E127" i="8"/>
  <c r="C127" i="8"/>
  <c r="I129" i="3" l="1"/>
  <c r="E129" i="3" s="1"/>
  <c r="H129" i="3"/>
  <c r="C129" i="3" s="1"/>
  <c r="A130" i="3"/>
  <c r="B130" i="3" s="1"/>
  <c r="C128" i="8"/>
  <c r="E128" i="8"/>
  <c r="A129" i="8"/>
  <c r="B129" i="8" s="1"/>
  <c r="I130" i="3" l="1"/>
  <c r="E130" i="3" s="1"/>
  <c r="H130" i="3"/>
  <c r="C130" i="3" s="1"/>
  <c r="E129" i="8"/>
  <c r="A130" i="8"/>
  <c r="B130" i="8" s="1"/>
  <c r="C129" i="8"/>
  <c r="A131" i="3"/>
  <c r="B131" i="3" s="1"/>
  <c r="I131" i="3" l="1"/>
  <c r="E131" i="3" s="1"/>
  <c r="H131" i="3"/>
  <c r="C131" i="3" s="1"/>
  <c r="A132" i="3"/>
  <c r="B132" i="3" s="1"/>
  <c r="A131" i="8"/>
  <c r="B131" i="8" s="1"/>
  <c r="E130" i="8"/>
  <c r="C130" i="8"/>
  <c r="H132" i="3" l="1"/>
  <c r="C132" i="3" s="1"/>
  <c r="I132" i="3"/>
  <c r="E132" i="3" s="1"/>
  <c r="A133" i="3"/>
  <c r="B133" i="3" s="1"/>
  <c r="C131" i="8"/>
  <c r="A132" i="8"/>
  <c r="B132" i="8" s="1"/>
  <c r="E131" i="8"/>
  <c r="I133" i="3" l="1"/>
  <c r="E133" i="3" s="1"/>
  <c r="H133" i="3"/>
  <c r="C133" i="3" s="1"/>
  <c r="E132" i="8"/>
  <c r="A133" i="8"/>
  <c r="B133" i="8" s="1"/>
  <c r="C132" i="8"/>
  <c r="A134" i="3"/>
  <c r="B134" i="3" s="1"/>
  <c r="I134" i="3" l="1"/>
  <c r="E134" i="3" s="1"/>
  <c r="H134" i="3"/>
  <c r="C134" i="3" s="1"/>
  <c r="C133" i="8"/>
  <c r="E133" i="8"/>
  <c r="A134" i="8"/>
  <c r="B134" i="8" s="1"/>
  <c r="A135" i="3"/>
  <c r="B135" i="3" s="1"/>
  <c r="I135" i="3" l="1"/>
  <c r="E135" i="3" s="1"/>
  <c r="H135" i="3"/>
  <c r="C135" i="3" s="1"/>
  <c r="A136" i="3"/>
  <c r="B136" i="3" s="1"/>
  <c r="A135" i="8"/>
  <c r="B135" i="8" s="1"/>
  <c r="E134" i="8"/>
  <c r="C134" i="8"/>
  <c r="I136" i="3" l="1"/>
  <c r="E136" i="3" s="1"/>
  <c r="H136" i="3"/>
  <c r="C136" i="3" s="1"/>
  <c r="A137" i="3"/>
  <c r="B137" i="3" s="1"/>
  <c r="E135" i="8"/>
  <c r="A136" i="8"/>
  <c r="B136" i="8" s="1"/>
  <c r="C135" i="8"/>
  <c r="I137" i="3" l="1"/>
  <c r="E137" i="3" s="1"/>
  <c r="H137" i="3"/>
  <c r="C137" i="3" s="1"/>
  <c r="C136" i="8"/>
  <c r="A137" i="8"/>
  <c r="B137" i="8" s="1"/>
  <c r="E136" i="8"/>
  <c r="A138" i="3"/>
  <c r="B138" i="3" s="1"/>
  <c r="I138" i="3" l="1"/>
  <c r="E138" i="3" s="1"/>
  <c r="H138" i="3"/>
  <c r="C138" i="3" s="1"/>
  <c r="A139" i="3"/>
  <c r="B139" i="3" s="1"/>
  <c r="A138" i="8"/>
  <c r="B138" i="8" s="1"/>
  <c r="E137" i="8"/>
  <c r="C137" i="8"/>
  <c r="I139" i="3" l="1"/>
  <c r="E139" i="3" s="1"/>
  <c r="H139" i="3"/>
  <c r="C139" i="3" s="1"/>
  <c r="A140" i="3"/>
  <c r="B140" i="3" s="1"/>
  <c r="E138" i="8"/>
  <c r="A139" i="8"/>
  <c r="B139" i="8" s="1"/>
  <c r="C138" i="8"/>
  <c r="I140" i="3" l="1"/>
  <c r="E140" i="3" s="1"/>
  <c r="H140" i="3"/>
  <c r="C140" i="3" s="1"/>
  <c r="E139" i="8"/>
  <c r="A140" i="8"/>
  <c r="B140" i="8" s="1"/>
  <c r="C139" i="8"/>
  <c r="A141" i="3"/>
  <c r="B141" i="3" s="1"/>
  <c r="I141" i="3" l="1"/>
  <c r="E141" i="3" s="1"/>
  <c r="H141" i="3"/>
  <c r="C141" i="3" s="1"/>
  <c r="A142" i="3"/>
  <c r="B142" i="3" s="1"/>
  <c r="C140" i="8"/>
  <c r="A141" i="8"/>
  <c r="B141" i="8" s="1"/>
  <c r="E140" i="8"/>
  <c r="I142" i="3" l="1"/>
  <c r="E142" i="3" s="1"/>
  <c r="H142" i="3"/>
  <c r="C142" i="3" s="1"/>
  <c r="C141" i="8"/>
  <c r="A142" i="8"/>
  <c r="B142" i="8" s="1"/>
  <c r="E141" i="8"/>
  <c r="A143" i="3"/>
  <c r="B143" i="3" s="1"/>
  <c r="I143" i="3" l="1"/>
  <c r="E143" i="3" s="1"/>
  <c r="H143" i="3"/>
  <c r="C143" i="3" s="1"/>
  <c r="E142" i="8"/>
  <c r="C142" i="8"/>
  <c r="A143" i="8"/>
  <c r="B143" i="8" s="1"/>
  <c r="A144" i="3"/>
  <c r="B144" i="3" s="1"/>
  <c r="I144" i="3" l="1"/>
  <c r="E144" i="3" s="1"/>
  <c r="H144" i="3"/>
  <c r="C144" i="3" s="1"/>
  <c r="A145" i="3"/>
  <c r="B145" i="3" s="1"/>
  <c r="E143" i="8"/>
  <c r="A144" i="8"/>
  <c r="B144" i="8" s="1"/>
  <c r="C143" i="8"/>
  <c r="I145" i="3" l="1"/>
  <c r="E145" i="3" s="1"/>
  <c r="H145" i="3"/>
  <c r="C145" i="3" s="1"/>
  <c r="E144" i="8"/>
  <c r="A145" i="8"/>
  <c r="B145" i="8" s="1"/>
  <c r="C144" i="8"/>
  <c r="A146" i="3"/>
  <c r="B146" i="3" s="1"/>
  <c r="I146" i="3" l="1"/>
  <c r="E146" i="3" s="1"/>
  <c r="H146" i="3"/>
  <c r="C146" i="3" s="1"/>
  <c r="C145" i="8"/>
  <c r="E145" i="8"/>
  <c r="A146" i="8"/>
  <c r="B146" i="8" s="1"/>
  <c r="A147" i="3"/>
  <c r="B147" i="3" s="1"/>
  <c r="I147" i="3" l="1"/>
  <c r="E147" i="3" s="1"/>
  <c r="H147" i="3"/>
  <c r="C147" i="3" s="1"/>
  <c r="A148" i="3"/>
  <c r="B148" i="3" s="1"/>
  <c r="A147" i="8"/>
  <c r="B147" i="8" s="1"/>
  <c r="E146" i="8"/>
  <c r="C146" i="8"/>
  <c r="I148" i="3" l="1"/>
  <c r="E148" i="3" s="1"/>
  <c r="H148" i="3"/>
  <c r="C148" i="3" s="1"/>
  <c r="E147" i="8"/>
  <c r="A148" i="8"/>
  <c r="B148" i="8" s="1"/>
  <c r="C147" i="8"/>
  <c r="A149" i="3"/>
  <c r="B149" i="3" s="1"/>
  <c r="I149" i="3" l="1"/>
  <c r="E149" i="3" s="1"/>
  <c r="H149" i="3"/>
  <c r="C149" i="3" s="1"/>
  <c r="E148" i="8"/>
  <c r="A149" i="8"/>
  <c r="B149" i="8" s="1"/>
  <c r="C148" i="8"/>
  <c r="A150" i="3"/>
  <c r="B150" i="3" s="1"/>
  <c r="I150" i="3" l="1"/>
  <c r="E150" i="3" s="1"/>
  <c r="H150" i="3"/>
  <c r="C150" i="3" s="1"/>
  <c r="A151" i="3"/>
  <c r="B151" i="3" s="1"/>
  <c r="E149" i="8"/>
  <c r="A150" i="8"/>
  <c r="B150" i="8" s="1"/>
  <c r="C149" i="8"/>
  <c r="I151" i="3" l="1"/>
  <c r="E151" i="3" s="1"/>
  <c r="H151" i="3"/>
  <c r="C151" i="3" s="1"/>
  <c r="A151" i="8"/>
  <c r="B151" i="8" s="1"/>
  <c r="E150" i="8"/>
  <c r="C150" i="8"/>
  <c r="A152" i="3"/>
  <c r="B152" i="3" s="1"/>
  <c r="I152" i="3" l="1"/>
  <c r="E152" i="3" s="1"/>
  <c r="H152" i="3"/>
  <c r="C152" i="3" s="1"/>
  <c r="E151" i="8"/>
  <c r="A152" i="8"/>
  <c r="B152" i="8" s="1"/>
  <c r="C151" i="8"/>
  <c r="A153" i="3"/>
  <c r="B153" i="3" s="1"/>
  <c r="I153" i="3" l="1"/>
  <c r="E153" i="3" s="1"/>
  <c r="H153" i="3"/>
  <c r="C153" i="3" s="1"/>
  <c r="E152" i="8"/>
  <c r="C152" i="8"/>
  <c r="A153" i="8"/>
  <c r="B153" i="8" s="1"/>
  <c r="A154" i="3"/>
  <c r="B154" i="3" s="1"/>
  <c r="I154" i="3" l="1"/>
  <c r="E154" i="3" s="1"/>
  <c r="H154" i="3"/>
  <c r="C154" i="3" s="1"/>
  <c r="A155" i="3"/>
  <c r="B155" i="3" s="1"/>
  <c r="E153" i="8"/>
  <c r="C153" i="8"/>
  <c r="A154" i="8"/>
  <c r="B154" i="8" s="1"/>
  <c r="I155" i="3" l="1"/>
  <c r="E155" i="3" s="1"/>
  <c r="H155" i="3"/>
  <c r="C155" i="3" s="1"/>
  <c r="A156" i="3"/>
  <c r="B156" i="3" s="1"/>
  <c r="C154" i="8"/>
  <c r="A155" i="8"/>
  <c r="B155" i="8" s="1"/>
  <c r="E154" i="8"/>
  <c r="I156" i="3" l="1"/>
  <c r="E156" i="3" s="1"/>
  <c r="H156" i="3"/>
  <c r="C156" i="3" s="1"/>
  <c r="A157" i="3"/>
  <c r="B157" i="3" s="1"/>
  <c r="A156" i="8"/>
  <c r="B156" i="8" s="1"/>
  <c r="E155" i="8"/>
  <c r="C155" i="8"/>
  <c r="I157" i="3" l="1"/>
  <c r="E157" i="3" s="1"/>
  <c r="H157" i="3"/>
  <c r="C157" i="3" s="1"/>
  <c r="E156" i="8"/>
  <c r="A157" i="8"/>
  <c r="B157" i="8" s="1"/>
  <c r="C156" i="8"/>
  <c r="A158" i="3"/>
  <c r="B158" i="3" s="1"/>
  <c r="I158" i="3" l="1"/>
  <c r="E158" i="3" s="1"/>
  <c r="H158" i="3"/>
  <c r="C158" i="3" s="1"/>
  <c r="E157" i="8"/>
  <c r="A158" i="8"/>
  <c r="B158" i="8" s="1"/>
  <c r="C157" i="8"/>
  <c r="A159" i="3"/>
  <c r="B159" i="3" s="1"/>
  <c r="I159" i="3" l="1"/>
  <c r="E159" i="3" s="1"/>
  <c r="H159" i="3"/>
  <c r="C159" i="3" s="1"/>
  <c r="A159" i="8"/>
  <c r="B159" i="8" s="1"/>
  <c r="E158" i="8"/>
  <c r="C158" i="8"/>
  <c r="A160" i="3"/>
  <c r="B160" i="3" s="1"/>
  <c r="I160" i="3" l="1"/>
  <c r="E160" i="3" s="1"/>
  <c r="H160" i="3"/>
  <c r="C160" i="3" s="1"/>
  <c r="E159" i="8"/>
  <c r="A160" i="8"/>
  <c r="B160" i="8" s="1"/>
  <c r="C159" i="8"/>
  <c r="A161" i="3"/>
  <c r="B161" i="3" s="1"/>
  <c r="I161" i="3" l="1"/>
  <c r="E161" i="3" s="1"/>
  <c r="H161" i="3"/>
  <c r="C161" i="3" s="1"/>
  <c r="A162" i="3"/>
  <c r="B162" i="3" s="1"/>
  <c r="E160" i="8"/>
  <c r="C160" i="8"/>
  <c r="A161" i="8"/>
  <c r="B161" i="8" s="1"/>
  <c r="I162" i="3" l="1"/>
  <c r="E162" i="3" s="1"/>
  <c r="H162" i="3"/>
  <c r="C162" i="3" s="1"/>
  <c r="A163" i="3"/>
  <c r="B163" i="3" s="1"/>
  <c r="E161" i="8"/>
  <c r="A162" i="8"/>
  <c r="B162" i="8" s="1"/>
  <c r="C161" i="8"/>
  <c r="I163" i="3" l="1"/>
  <c r="E163" i="3" s="1"/>
  <c r="H163" i="3"/>
  <c r="C163" i="3" s="1"/>
  <c r="A164" i="3"/>
  <c r="B164" i="3" s="1"/>
  <c r="A163" i="8"/>
  <c r="B163" i="8" s="1"/>
  <c r="C162" i="8"/>
  <c r="E162" i="8"/>
  <c r="I164" i="3" l="1"/>
  <c r="E164" i="3" s="1"/>
  <c r="H164" i="3"/>
  <c r="C164" i="3" s="1"/>
  <c r="A165" i="3"/>
  <c r="B165" i="3" s="1"/>
  <c r="C163" i="8"/>
  <c r="A164" i="8"/>
  <c r="B164" i="8" s="1"/>
  <c r="E163" i="8"/>
  <c r="I165" i="3" l="1"/>
  <c r="E165" i="3" s="1"/>
  <c r="H165" i="3"/>
  <c r="C165" i="3" s="1"/>
  <c r="E164" i="8"/>
  <c r="C164" i="8"/>
  <c r="A165" i="8"/>
  <c r="B165" i="8" s="1"/>
  <c r="A166" i="3"/>
  <c r="B166" i="3" s="1"/>
  <c r="I166" i="3" l="1"/>
  <c r="E166" i="3" s="1"/>
  <c r="H166" i="3"/>
  <c r="C166" i="3" s="1"/>
  <c r="A167" i="3"/>
  <c r="B167" i="3" s="1"/>
  <c r="E165" i="8"/>
  <c r="A166" i="8"/>
  <c r="B166" i="8" s="1"/>
  <c r="C165" i="8"/>
  <c r="I167" i="3" l="1"/>
  <c r="E167" i="3" s="1"/>
  <c r="H167" i="3"/>
  <c r="C167" i="3" s="1"/>
  <c r="A167" i="8"/>
  <c r="B167" i="8" s="1"/>
  <c r="E166" i="8"/>
  <c r="C166" i="8"/>
  <c r="A168" i="3"/>
  <c r="B168" i="3" s="1"/>
  <c r="H168" i="3" l="1"/>
  <c r="C168" i="3" s="1"/>
  <c r="I168" i="3"/>
  <c r="E168" i="3" s="1"/>
  <c r="A169" i="3"/>
  <c r="B169" i="3" s="1"/>
  <c r="C167" i="8"/>
  <c r="A168" i="8"/>
  <c r="B168" i="8" s="1"/>
  <c r="E167" i="8"/>
  <c r="I169" i="3" l="1"/>
  <c r="E169" i="3" s="1"/>
  <c r="H169" i="3"/>
  <c r="C169" i="3" s="1"/>
  <c r="A170" i="3"/>
  <c r="B170" i="3" s="1"/>
  <c r="C168" i="8"/>
  <c r="A169" i="8"/>
  <c r="B169" i="8" s="1"/>
  <c r="E168" i="8"/>
  <c r="I170" i="3" l="1"/>
  <c r="E170" i="3" s="1"/>
  <c r="H170" i="3"/>
  <c r="C170" i="3" s="1"/>
  <c r="A171" i="3"/>
  <c r="B171" i="3" s="1"/>
  <c r="E169" i="8"/>
  <c r="C169" i="8"/>
  <c r="A170" i="8"/>
  <c r="B170" i="8" s="1"/>
  <c r="I171" i="3" l="1"/>
  <c r="E171" i="3" s="1"/>
  <c r="H171" i="3"/>
  <c r="C171" i="3" s="1"/>
  <c r="C170" i="8"/>
  <c r="A171" i="8"/>
  <c r="B171" i="8" s="1"/>
  <c r="E170" i="8"/>
  <c r="A172" i="3"/>
  <c r="B172" i="3" s="1"/>
  <c r="I172" i="3" l="1"/>
  <c r="E172" i="3" s="1"/>
  <c r="H172" i="3"/>
  <c r="C172" i="3" s="1"/>
  <c r="A173" i="3"/>
  <c r="B173" i="3" s="1"/>
  <c r="E171" i="8"/>
  <c r="A172" i="8"/>
  <c r="B172" i="8" s="1"/>
  <c r="C171" i="8"/>
  <c r="I173" i="3" l="1"/>
  <c r="E173" i="3" s="1"/>
  <c r="H173" i="3"/>
  <c r="C173" i="3" s="1"/>
  <c r="E172" i="8"/>
  <c r="A173" i="8"/>
  <c r="B173" i="8" s="1"/>
  <c r="C172" i="8"/>
  <c r="A174" i="3"/>
  <c r="B174" i="3" s="1"/>
  <c r="I174" i="3" l="1"/>
  <c r="E174" i="3" s="1"/>
  <c r="H174" i="3"/>
  <c r="C174" i="3" s="1"/>
  <c r="A175" i="3"/>
  <c r="B175" i="3" s="1"/>
  <c r="E173" i="8"/>
  <c r="A174" i="8"/>
  <c r="B174" i="8" s="1"/>
  <c r="C173" i="8"/>
  <c r="I175" i="3" l="1"/>
  <c r="E175" i="3" s="1"/>
  <c r="H175" i="3"/>
  <c r="C175" i="3" s="1"/>
  <c r="E174" i="8"/>
  <c r="C174" i="8"/>
  <c r="A175" i="8"/>
  <c r="B175" i="8" s="1"/>
  <c r="A176" i="3"/>
  <c r="B176" i="3" s="1"/>
  <c r="I176" i="3" l="1"/>
  <c r="E176" i="3" s="1"/>
  <c r="H176" i="3"/>
  <c r="C176" i="3" s="1"/>
  <c r="C175" i="8"/>
  <c r="E175" i="8"/>
  <c r="A176" i="8"/>
  <c r="B176" i="8" s="1"/>
  <c r="A177" i="3"/>
  <c r="B177" i="3" s="1"/>
  <c r="I177" i="3" l="1"/>
  <c r="E177" i="3" s="1"/>
  <c r="H177" i="3"/>
  <c r="C177" i="3" s="1"/>
  <c r="A178" i="3"/>
  <c r="B178" i="3" s="1"/>
  <c r="E176" i="8"/>
  <c r="A177" i="8"/>
  <c r="B177" i="8" s="1"/>
  <c r="C176" i="8"/>
  <c r="I178" i="3" l="1"/>
  <c r="E178" i="3" s="1"/>
  <c r="H178" i="3"/>
  <c r="C178" i="3" s="1"/>
  <c r="A179" i="3"/>
  <c r="B179" i="3" s="1"/>
  <c r="C177" i="8"/>
  <c r="E177" i="8"/>
  <c r="A178" i="8"/>
  <c r="B178" i="8" s="1"/>
  <c r="I179" i="3" l="1"/>
  <c r="E179" i="3" s="1"/>
  <c r="H179" i="3"/>
  <c r="C179" i="3" s="1"/>
  <c r="A180" i="3"/>
  <c r="B180" i="3" s="1"/>
  <c r="E178" i="8"/>
  <c r="A179" i="8"/>
  <c r="B179" i="8" s="1"/>
  <c r="C178" i="8"/>
  <c r="I180" i="3" l="1"/>
  <c r="E180" i="3" s="1"/>
  <c r="H180" i="3"/>
  <c r="C180" i="3" s="1"/>
  <c r="A181" i="3"/>
  <c r="B181" i="3" s="1"/>
  <c r="A180" i="8"/>
  <c r="B180" i="8" s="1"/>
  <c r="E179" i="8"/>
  <c r="C179" i="8"/>
  <c r="I181" i="3" l="1"/>
  <c r="E181" i="3" s="1"/>
  <c r="H181" i="3"/>
  <c r="C181" i="3" s="1"/>
  <c r="A182" i="3"/>
  <c r="B182" i="3" s="1"/>
  <c r="E180" i="8"/>
  <c r="A181" i="8"/>
  <c r="B181" i="8" s="1"/>
  <c r="C180" i="8"/>
  <c r="I182" i="3" l="1"/>
  <c r="E182" i="3" s="1"/>
  <c r="H182" i="3"/>
  <c r="C182" i="3" s="1"/>
  <c r="C181" i="8"/>
  <c r="E181" i="8"/>
  <c r="A182" i="8"/>
  <c r="B182" i="8" s="1"/>
  <c r="A183" i="3"/>
  <c r="B183" i="3" s="1"/>
  <c r="I183" i="3" l="1"/>
  <c r="E183" i="3" s="1"/>
  <c r="H183" i="3"/>
  <c r="C183" i="3" s="1"/>
  <c r="A184" i="3"/>
  <c r="B184" i="3" s="1"/>
  <c r="E182" i="8"/>
  <c r="A183" i="8"/>
  <c r="B183" i="8" s="1"/>
  <c r="C182" i="8"/>
  <c r="I184" i="3" l="1"/>
  <c r="E184" i="3" s="1"/>
  <c r="H184" i="3"/>
  <c r="C184" i="3" s="1"/>
  <c r="C183" i="8"/>
  <c r="A184" i="8"/>
  <c r="B184" i="8" s="1"/>
  <c r="E183" i="8"/>
  <c r="A185" i="3"/>
  <c r="B185" i="3" s="1"/>
  <c r="I185" i="3" l="1"/>
  <c r="E185" i="3" s="1"/>
  <c r="H185" i="3"/>
  <c r="C185" i="3" s="1"/>
  <c r="C184" i="8"/>
  <c r="A185" i="8"/>
  <c r="B185" i="8" s="1"/>
  <c r="E184" i="8"/>
  <c r="A186" i="3"/>
  <c r="B186" i="3" s="1"/>
  <c r="I186" i="3" l="1"/>
  <c r="E186" i="3" s="1"/>
  <c r="H186" i="3"/>
  <c r="C186" i="3" s="1"/>
  <c r="A187" i="3"/>
  <c r="B187" i="3" s="1"/>
  <c r="E185" i="8"/>
  <c r="A186" i="8"/>
  <c r="B186" i="8" s="1"/>
  <c r="C185" i="8"/>
  <c r="I187" i="3" l="1"/>
  <c r="E187" i="3" s="1"/>
  <c r="H187" i="3"/>
  <c r="C187" i="3" s="1"/>
  <c r="A188" i="3"/>
  <c r="B188" i="3" s="1"/>
  <c r="E186" i="8"/>
  <c r="A187" i="8"/>
  <c r="B187" i="8" s="1"/>
  <c r="C186" i="8"/>
  <c r="I188" i="3" l="1"/>
  <c r="E188" i="3" s="1"/>
  <c r="H188" i="3"/>
  <c r="C188" i="3" s="1"/>
  <c r="A188" i="8"/>
  <c r="B188" i="8" s="1"/>
  <c r="E187" i="8"/>
  <c r="C187" i="8"/>
  <c r="A189" i="3"/>
  <c r="B189" i="3" s="1"/>
  <c r="I189" i="3" l="1"/>
  <c r="E189" i="3" s="1"/>
  <c r="H189" i="3"/>
  <c r="C189" i="3" s="1"/>
  <c r="A190" i="3"/>
  <c r="B190" i="3" s="1"/>
  <c r="C188" i="8"/>
  <c r="A189" i="8"/>
  <c r="B189" i="8" s="1"/>
  <c r="E188" i="8"/>
  <c r="I190" i="3" l="1"/>
  <c r="E190" i="3" s="1"/>
  <c r="H190" i="3"/>
  <c r="C190" i="3" s="1"/>
  <c r="C189" i="8"/>
  <c r="E189" i="8"/>
  <c r="A190" i="8"/>
  <c r="B190" i="8" s="1"/>
  <c r="A191" i="3"/>
  <c r="B191" i="3" s="1"/>
  <c r="I191" i="3" l="1"/>
  <c r="E191" i="3" s="1"/>
  <c r="H191" i="3"/>
  <c r="C191" i="3" s="1"/>
  <c r="A192" i="3"/>
  <c r="B192" i="3" s="1"/>
  <c r="E190" i="8"/>
  <c r="A191" i="8"/>
  <c r="B191" i="8" s="1"/>
  <c r="C190" i="8"/>
  <c r="H192" i="3" l="1"/>
  <c r="C192" i="3" s="1"/>
  <c r="I192" i="3"/>
  <c r="E192" i="3" s="1"/>
  <c r="A193" i="3"/>
  <c r="B193" i="3" s="1"/>
  <c r="A192" i="8"/>
  <c r="B192" i="8" s="1"/>
  <c r="E191" i="8"/>
  <c r="C191" i="8"/>
  <c r="I193" i="3" l="1"/>
  <c r="E193" i="3" s="1"/>
  <c r="H193" i="3"/>
  <c r="C193" i="3" s="1"/>
  <c r="E192" i="8"/>
  <c r="A193" i="8"/>
  <c r="B193" i="8" s="1"/>
  <c r="C192" i="8"/>
  <c r="A194" i="3"/>
  <c r="B194" i="3" s="1"/>
  <c r="I194" i="3" l="1"/>
  <c r="E194" i="3" s="1"/>
  <c r="H194" i="3"/>
  <c r="C194" i="3" s="1"/>
  <c r="E193" i="8"/>
  <c r="C193" i="8"/>
  <c r="A194" i="8"/>
  <c r="B194" i="8" s="1"/>
  <c r="A195" i="3"/>
  <c r="B195" i="3" s="1"/>
  <c r="I195" i="3" l="1"/>
  <c r="E195" i="3" s="1"/>
  <c r="H195" i="3"/>
  <c r="C195" i="3" s="1"/>
  <c r="A196" i="3"/>
  <c r="B196" i="3" s="1"/>
  <c r="E194" i="8"/>
  <c r="A195" i="8"/>
  <c r="B195" i="8" s="1"/>
  <c r="C194" i="8"/>
  <c r="I196" i="3" l="1"/>
  <c r="E196" i="3" s="1"/>
  <c r="H196" i="3"/>
  <c r="C196" i="3" s="1"/>
  <c r="A196" i="8"/>
  <c r="B196" i="8" s="1"/>
  <c r="C195" i="8"/>
  <c r="E195" i="8"/>
  <c r="A197" i="3"/>
  <c r="B197" i="3" s="1"/>
  <c r="I197" i="3" l="1"/>
  <c r="E197" i="3" s="1"/>
  <c r="H197" i="3"/>
  <c r="C197" i="3" s="1"/>
  <c r="C196" i="8"/>
  <c r="A197" i="8"/>
  <c r="B197" i="8" s="1"/>
  <c r="E196" i="8"/>
  <c r="A198" i="3"/>
  <c r="B198" i="3" s="1"/>
  <c r="I198" i="3" l="1"/>
  <c r="E198" i="3" s="1"/>
  <c r="H198" i="3"/>
  <c r="C198" i="3" s="1"/>
  <c r="E197" i="8"/>
  <c r="A198" i="8"/>
  <c r="B198" i="8" s="1"/>
  <c r="C197" i="8"/>
  <c r="A199" i="3"/>
  <c r="B199" i="3" s="1"/>
  <c r="I199" i="3" l="1"/>
  <c r="E199" i="3" s="1"/>
  <c r="H199" i="3"/>
  <c r="C199" i="3" s="1"/>
  <c r="E198" i="8"/>
  <c r="A199" i="8"/>
  <c r="B199" i="8" s="1"/>
  <c r="C198" i="8"/>
  <c r="A200" i="3"/>
  <c r="B200" i="3" s="1"/>
  <c r="I200" i="3" l="1"/>
  <c r="E200" i="3" s="1"/>
  <c r="H200" i="3"/>
  <c r="C200" i="3" s="1"/>
  <c r="C199" i="8"/>
  <c r="A200" i="8"/>
  <c r="B200" i="8" s="1"/>
  <c r="E199" i="8"/>
  <c r="A201" i="3"/>
  <c r="B201" i="3" s="1"/>
  <c r="I201" i="3" l="1"/>
  <c r="E201" i="3" s="1"/>
  <c r="H201" i="3"/>
  <c r="C201" i="3" s="1"/>
  <c r="A202" i="3"/>
  <c r="B202" i="3" s="1"/>
  <c r="C200" i="8"/>
  <c r="A201" i="8"/>
  <c r="B201" i="8" s="1"/>
  <c r="E200" i="8"/>
  <c r="I202" i="3" l="1"/>
  <c r="E202" i="3" s="1"/>
  <c r="H202" i="3"/>
  <c r="C202" i="3" s="1"/>
  <c r="A203" i="3"/>
  <c r="B203" i="3" s="1"/>
  <c r="C201" i="8"/>
  <c r="A202" i="8"/>
  <c r="B202" i="8" s="1"/>
  <c r="E201" i="8"/>
  <c r="I203" i="3" l="1"/>
  <c r="E203" i="3" s="1"/>
  <c r="H203" i="3"/>
  <c r="C203" i="3" s="1"/>
  <c r="E202" i="8"/>
  <c r="A203" i="8"/>
  <c r="B203" i="8" s="1"/>
  <c r="C202" i="8"/>
  <c r="A204" i="3"/>
  <c r="B204" i="3" s="1"/>
  <c r="I204" i="3" l="1"/>
  <c r="E204" i="3" s="1"/>
  <c r="H204" i="3"/>
  <c r="C204" i="3" s="1"/>
  <c r="A205" i="3"/>
  <c r="B205" i="3" s="1"/>
  <c r="E203" i="8"/>
  <c r="A204" i="8"/>
  <c r="B204" i="8" s="1"/>
  <c r="C203" i="8"/>
  <c r="I205" i="3" l="1"/>
  <c r="E205" i="3" s="1"/>
  <c r="H205" i="3"/>
  <c r="C205" i="3" s="1"/>
  <c r="A206" i="3"/>
  <c r="B206" i="3" s="1"/>
  <c r="E204" i="8"/>
  <c r="A205" i="8"/>
  <c r="B205" i="8" s="1"/>
  <c r="C204" i="8"/>
  <c r="I206" i="3" l="1"/>
  <c r="E206" i="3" s="1"/>
  <c r="H206" i="3"/>
  <c r="C206" i="3" s="1"/>
  <c r="A207" i="3"/>
  <c r="B207" i="3" s="1"/>
  <c r="E205" i="8"/>
  <c r="C205" i="8"/>
  <c r="A206" i="8"/>
  <c r="B206" i="8" s="1"/>
  <c r="I207" i="3" l="1"/>
  <c r="E207" i="3" s="1"/>
  <c r="H207" i="3"/>
  <c r="C207" i="3" s="1"/>
  <c r="C206" i="8"/>
  <c r="E206" i="8"/>
  <c r="A207" i="8"/>
  <c r="B207" i="8" s="1"/>
  <c r="A208" i="3"/>
  <c r="B208" i="3" s="1"/>
  <c r="I208" i="3" l="1"/>
  <c r="E208" i="3" s="1"/>
  <c r="H208" i="3"/>
  <c r="C208" i="3" s="1"/>
  <c r="C207" i="8"/>
  <c r="E207" i="8"/>
  <c r="A208" i="8"/>
  <c r="B208" i="8" s="1"/>
  <c r="A209" i="3"/>
  <c r="B209" i="3" s="1"/>
  <c r="I209" i="3" l="1"/>
  <c r="E209" i="3" s="1"/>
  <c r="H209" i="3"/>
  <c r="C209" i="3" s="1"/>
  <c r="A210" i="3"/>
  <c r="B210" i="3" s="1"/>
  <c r="C208" i="8"/>
  <c r="E208" i="8"/>
  <c r="A209" i="8"/>
  <c r="B209" i="8" s="1"/>
  <c r="I210" i="3" l="1"/>
  <c r="E210" i="3" s="1"/>
  <c r="H210" i="3"/>
  <c r="C210" i="3" s="1"/>
  <c r="C209" i="8"/>
  <c r="A210" i="8"/>
  <c r="B210" i="8" s="1"/>
  <c r="E209" i="8"/>
  <c r="A211" i="3"/>
  <c r="B211" i="3" s="1"/>
  <c r="I211" i="3" l="1"/>
  <c r="E211" i="3" s="1"/>
  <c r="H211" i="3"/>
  <c r="C211" i="3" s="1"/>
  <c r="A212" i="3"/>
  <c r="B212" i="3" s="1"/>
  <c r="E210" i="8"/>
  <c r="A211" i="8"/>
  <c r="B211" i="8" s="1"/>
  <c r="C210" i="8"/>
  <c r="I212" i="3" l="1"/>
  <c r="E212" i="3" s="1"/>
  <c r="H212" i="3"/>
  <c r="C212" i="3" s="1"/>
  <c r="C211" i="8"/>
  <c r="E211" i="8"/>
  <c r="A212" i="8"/>
  <c r="B212" i="8" s="1"/>
  <c r="A213" i="3"/>
  <c r="B213" i="3" s="1"/>
  <c r="I213" i="3" l="1"/>
  <c r="E213" i="3" s="1"/>
  <c r="H213" i="3"/>
  <c r="C213" i="3" s="1"/>
  <c r="E212" i="8"/>
  <c r="A213" i="8"/>
  <c r="B213" i="8" s="1"/>
  <c r="C212" i="8"/>
  <c r="A214" i="3"/>
  <c r="B214" i="3" s="1"/>
  <c r="I214" i="3" l="1"/>
  <c r="E214" i="3" s="1"/>
  <c r="H214" i="3"/>
  <c r="C214" i="3" s="1"/>
  <c r="E213" i="8"/>
  <c r="A214" i="8"/>
  <c r="B214" i="8" s="1"/>
  <c r="C213" i="8"/>
  <c r="A215" i="3"/>
  <c r="B215" i="3" s="1"/>
  <c r="I215" i="3" l="1"/>
  <c r="E215" i="3" s="1"/>
  <c r="H215" i="3"/>
  <c r="C215" i="3" s="1"/>
  <c r="A216" i="3"/>
  <c r="B216" i="3" s="1"/>
  <c r="E214" i="8"/>
  <c r="A215" i="8"/>
  <c r="B215" i="8" s="1"/>
  <c r="C214" i="8"/>
  <c r="H216" i="3" l="1"/>
  <c r="C216" i="3" s="1"/>
  <c r="I216" i="3"/>
  <c r="E216" i="3" s="1"/>
  <c r="E215" i="8"/>
  <c r="C215" i="8"/>
  <c r="A216" i="8"/>
  <c r="B216" i="8" s="1"/>
  <c r="A217" i="3"/>
  <c r="B217" i="3" s="1"/>
  <c r="I217" i="3" l="1"/>
  <c r="E217" i="3" s="1"/>
  <c r="H217" i="3"/>
  <c r="C217" i="3" s="1"/>
  <c r="C216" i="8"/>
  <c r="A217" i="8"/>
  <c r="B217" i="8" s="1"/>
  <c r="E216" i="8"/>
  <c r="A218" i="3"/>
  <c r="B218" i="3" s="1"/>
  <c r="I218" i="3" l="1"/>
  <c r="E218" i="3" s="1"/>
  <c r="H218" i="3"/>
  <c r="C218" i="3" s="1"/>
  <c r="A219" i="3"/>
  <c r="B219" i="3" s="1"/>
  <c r="C217" i="8"/>
  <c r="A218" i="8"/>
  <c r="B218" i="8" s="1"/>
  <c r="E217" i="8"/>
  <c r="I219" i="3" l="1"/>
  <c r="E219" i="3" s="1"/>
  <c r="H219" i="3"/>
  <c r="C219" i="3" s="1"/>
  <c r="C218" i="8"/>
  <c r="E218" i="8"/>
  <c r="A219" i="8"/>
  <c r="B219" i="8" s="1"/>
  <c r="A220" i="3"/>
  <c r="B220" i="3" s="1"/>
  <c r="I220" i="3" l="1"/>
  <c r="E220" i="3" s="1"/>
  <c r="H220" i="3"/>
  <c r="C220" i="3" s="1"/>
  <c r="A221" i="3"/>
  <c r="B221" i="3" s="1"/>
  <c r="A220" i="8"/>
  <c r="B220" i="8" s="1"/>
  <c r="E219" i="8"/>
  <c r="C219" i="8"/>
  <c r="I221" i="3" l="1"/>
  <c r="E221" i="3" s="1"/>
  <c r="H221" i="3"/>
  <c r="C221" i="3" s="1"/>
  <c r="A221" i="8"/>
  <c r="B221" i="8" s="1"/>
  <c r="E220" i="8"/>
  <c r="C220" i="8"/>
  <c r="A222" i="3"/>
  <c r="B222" i="3" s="1"/>
  <c r="I222" i="3" l="1"/>
  <c r="E222" i="3" s="1"/>
  <c r="H222" i="3"/>
  <c r="C222" i="3" s="1"/>
  <c r="A223" i="3"/>
  <c r="B223" i="3" s="1"/>
  <c r="A222" i="8"/>
  <c r="B222" i="8" s="1"/>
  <c r="E221" i="8"/>
  <c r="C221" i="8"/>
  <c r="I223" i="3" l="1"/>
  <c r="E223" i="3" s="1"/>
  <c r="H223" i="3"/>
  <c r="C223" i="3" s="1"/>
  <c r="C222" i="8"/>
  <c r="A223" i="8"/>
  <c r="B223" i="8" s="1"/>
  <c r="E222" i="8"/>
  <c r="A224" i="3"/>
  <c r="B224" i="3" s="1"/>
  <c r="I224" i="3" l="1"/>
  <c r="E224" i="3" s="1"/>
  <c r="H224" i="3"/>
  <c r="C224" i="3" s="1"/>
  <c r="A225" i="3"/>
  <c r="B225" i="3" s="1"/>
  <c r="C223" i="8"/>
  <c r="E223" i="8"/>
  <c r="A224" i="8"/>
  <c r="B224" i="8" s="1"/>
  <c r="I225" i="3" l="1"/>
  <c r="E225" i="3" s="1"/>
  <c r="H225" i="3"/>
  <c r="C225" i="3" s="1"/>
  <c r="C224" i="8"/>
  <c r="A225" i="8"/>
  <c r="B225" i="8" s="1"/>
  <c r="E224" i="8"/>
  <c r="A226" i="3"/>
  <c r="B226" i="3" s="1"/>
  <c r="I226" i="3" l="1"/>
  <c r="E226" i="3" s="1"/>
  <c r="H226" i="3"/>
  <c r="C226" i="3" s="1"/>
  <c r="A227" i="3"/>
  <c r="B227" i="3" s="1"/>
  <c r="A226" i="8"/>
  <c r="B226" i="8" s="1"/>
  <c r="E225" i="8"/>
  <c r="C225" i="8"/>
  <c r="I227" i="3" l="1"/>
  <c r="E227" i="3" s="1"/>
  <c r="H227" i="3"/>
  <c r="C227" i="3" s="1"/>
  <c r="E226" i="8"/>
  <c r="C226" i="8"/>
  <c r="A227" i="8"/>
  <c r="B227" i="8" s="1"/>
  <c r="A228" i="3"/>
  <c r="B228" i="3" s="1"/>
  <c r="I228" i="3" l="1"/>
  <c r="E228" i="3" s="1"/>
  <c r="H228" i="3"/>
  <c r="C228" i="3" s="1"/>
  <c r="A229" i="3"/>
  <c r="B229" i="3" s="1"/>
  <c r="A228" i="8"/>
  <c r="B228" i="8" s="1"/>
  <c r="C227" i="8"/>
  <c r="E227" i="8"/>
  <c r="I229" i="3" l="1"/>
  <c r="E229" i="3" s="1"/>
  <c r="H229" i="3"/>
  <c r="C229" i="3" s="1"/>
  <c r="E228" i="8"/>
  <c r="C228" i="8"/>
  <c r="A229" i="8"/>
  <c r="B229" i="8" s="1"/>
  <c r="A230" i="3"/>
  <c r="B230" i="3" s="1"/>
  <c r="I230" i="3" l="1"/>
  <c r="E230" i="3" s="1"/>
  <c r="H230" i="3"/>
  <c r="C230" i="3" s="1"/>
  <c r="A231" i="3"/>
  <c r="B231" i="3" s="1"/>
  <c r="C229" i="8"/>
  <c r="A230" i="8"/>
  <c r="B230" i="8" s="1"/>
  <c r="E229" i="8"/>
  <c r="I231" i="3" l="1"/>
  <c r="E231" i="3" s="1"/>
  <c r="H231" i="3"/>
  <c r="C231" i="3" s="1"/>
  <c r="A231" i="8"/>
  <c r="B231" i="8" s="1"/>
  <c r="C230" i="8"/>
  <c r="E230" i="8"/>
  <c r="A232" i="3"/>
  <c r="B232" i="3" s="1"/>
  <c r="I232" i="3" l="1"/>
  <c r="E232" i="3" s="1"/>
  <c r="H232" i="3"/>
  <c r="C232" i="3" s="1"/>
  <c r="E231" i="8"/>
  <c r="C231" i="8"/>
  <c r="A232" i="8"/>
  <c r="B232" i="8" s="1"/>
  <c r="A233" i="3"/>
  <c r="B233" i="3" s="1"/>
  <c r="I233" i="3" l="1"/>
  <c r="E233" i="3" s="1"/>
  <c r="H233" i="3"/>
  <c r="C233" i="3" s="1"/>
  <c r="A234" i="3"/>
  <c r="B234" i="3" s="1"/>
  <c r="E232" i="8"/>
  <c r="A233" i="8"/>
  <c r="B233" i="8" s="1"/>
  <c r="C232" i="8"/>
  <c r="I234" i="3" l="1"/>
  <c r="E234" i="3" s="1"/>
  <c r="H234" i="3"/>
  <c r="C234" i="3" s="1"/>
  <c r="A235" i="3"/>
  <c r="B235" i="3" s="1"/>
  <c r="A234" i="8"/>
  <c r="B234" i="8" s="1"/>
  <c r="C233" i="8"/>
  <c r="E233" i="8"/>
  <c r="I235" i="3" l="1"/>
  <c r="E235" i="3" s="1"/>
  <c r="H235" i="3"/>
  <c r="C235" i="3" s="1"/>
  <c r="A236" i="3"/>
  <c r="B236" i="3" s="1"/>
  <c r="C234" i="8"/>
  <c r="E234" i="8"/>
  <c r="A235" i="8"/>
  <c r="B235" i="8" s="1"/>
  <c r="I236" i="3" l="1"/>
  <c r="E236" i="3" s="1"/>
  <c r="H236" i="3"/>
  <c r="C236" i="3" s="1"/>
  <c r="E235" i="8"/>
  <c r="C235" i="8"/>
  <c r="A236" i="8"/>
  <c r="B236" i="8" s="1"/>
  <c r="A237" i="3"/>
  <c r="B237" i="3" s="1"/>
  <c r="I237" i="3" l="1"/>
  <c r="E237" i="3" s="1"/>
  <c r="H237" i="3"/>
  <c r="C237" i="3" s="1"/>
  <c r="C236" i="8"/>
  <c r="E236" i="8"/>
  <c r="A237" i="8"/>
  <c r="B237" i="8" s="1"/>
  <c r="A238" i="3"/>
  <c r="B238" i="3" s="1"/>
  <c r="I238" i="3" l="1"/>
  <c r="E238" i="3" s="1"/>
  <c r="H238" i="3"/>
  <c r="C238" i="3" s="1"/>
  <c r="A239" i="3"/>
  <c r="B239" i="3" s="1"/>
  <c r="A238" i="8"/>
  <c r="B238" i="8" s="1"/>
  <c r="C237" i="8"/>
  <c r="E237" i="8"/>
  <c r="I239" i="3" l="1"/>
  <c r="E239" i="3" s="1"/>
  <c r="H239" i="3"/>
  <c r="C239" i="3" s="1"/>
  <c r="C238" i="8"/>
  <c r="E238" i="8"/>
  <c r="A239" i="8"/>
  <c r="B239" i="8" s="1"/>
  <c r="A240" i="3"/>
  <c r="B240" i="3" s="1"/>
  <c r="I240" i="3" l="1"/>
  <c r="E240" i="3" s="1"/>
  <c r="H240" i="3"/>
  <c r="C240" i="3" s="1"/>
  <c r="A241" i="3"/>
  <c r="B241" i="3" s="1"/>
  <c r="E239" i="8"/>
  <c r="C239" i="8"/>
  <c r="A240" i="8"/>
  <c r="B240" i="8" s="1"/>
  <c r="I241" i="3" l="1"/>
  <c r="E241" i="3" s="1"/>
  <c r="H241" i="3"/>
  <c r="C241" i="3" s="1"/>
  <c r="A242" i="3"/>
  <c r="B242" i="3" s="1"/>
  <c r="A241" i="8"/>
  <c r="B241" i="8" s="1"/>
  <c r="C240" i="8"/>
  <c r="E240" i="8"/>
  <c r="I242" i="3" l="1"/>
  <c r="E242" i="3" s="1"/>
  <c r="H242" i="3"/>
  <c r="C242" i="3" s="1"/>
  <c r="E241" i="8"/>
  <c r="A242" i="8"/>
  <c r="B242" i="8" s="1"/>
  <c r="C241" i="8"/>
  <c r="A243" i="3"/>
  <c r="B243" i="3" s="1"/>
  <c r="I243" i="3" l="1"/>
  <c r="E243" i="3" s="1"/>
  <c r="H243" i="3"/>
  <c r="C243" i="3" s="1"/>
  <c r="C242" i="8"/>
  <c r="E242" i="8"/>
  <c r="A243" i="8"/>
  <c r="B243" i="8" s="1"/>
  <c r="A244" i="3"/>
  <c r="B244" i="3" s="1"/>
  <c r="I244" i="3" l="1"/>
  <c r="E244" i="3" s="1"/>
  <c r="H244" i="3"/>
  <c r="C244" i="3" s="1"/>
  <c r="A245" i="3"/>
  <c r="B245" i="3" s="1"/>
  <c r="C243" i="8"/>
  <c r="A244" i="8"/>
  <c r="B244" i="8" s="1"/>
  <c r="E243" i="8"/>
  <c r="I245" i="3" l="1"/>
  <c r="E245" i="3" s="1"/>
  <c r="H245" i="3"/>
  <c r="C245" i="3" s="1"/>
  <c r="A246" i="3"/>
  <c r="B246" i="3" s="1"/>
  <c r="A245" i="8"/>
  <c r="B245" i="8" s="1"/>
  <c r="E244" i="8"/>
  <c r="C244" i="8"/>
  <c r="I246" i="3" l="1"/>
  <c r="E246" i="3" s="1"/>
  <c r="H246" i="3"/>
  <c r="C246" i="3" s="1"/>
  <c r="A247" i="3"/>
  <c r="B247" i="3" s="1"/>
  <c r="E245" i="8"/>
  <c r="A246" i="8"/>
  <c r="B246" i="8" s="1"/>
  <c r="C245" i="8"/>
  <c r="I247" i="3" l="1"/>
  <c r="E247" i="3" s="1"/>
  <c r="H247" i="3"/>
  <c r="C247" i="3" s="1"/>
  <c r="A248" i="3"/>
  <c r="B248" i="3" s="1"/>
  <c r="A247" i="8"/>
  <c r="B247" i="8" s="1"/>
  <c r="E246" i="8"/>
  <c r="C246" i="8"/>
  <c r="I248" i="3" l="1"/>
  <c r="E248" i="3" s="1"/>
  <c r="H248" i="3"/>
  <c r="C248" i="3" s="1"/>
  <c r="A249" i="3"/>
  <c r="B249" i="3" s="1"/>
  <c r="C247" i="8"/>
  <c r="E247" i="8"/>
  <c r="A248" i="8"/>
  <c r="B248" i="8" s="1"/>
  <c r="I249" i="3" l="1"/>
  <c r="E249" i="3" s="1"/>
  <c r="H249" i="3"/>
  <c r="C249" i="3" s="1"/>
  <c r="A250" i="3"/>
  <c r="B250" i="3" s="1"/>
  <c r="A249" i="8"/>
  <c r="B249" i="8" s="1"/>
  <c r="C248" i="8"/>
  <c r="E248" i="8"/>
  <c r="I250" i="3" l="1"/>
  <c r="E250" i="3" s="1"/>
  <c r="H250" i="3"/>
  <c r="C250" i="3" s="1"/>
  <c r="A251" i="3"/>
  <c r="B251" i="3" s="1"/>
  <c r="A250" i="8"/>
  <c r="B250" i="8" s="1"/>
  <c r="C249" i="8"/>
  <c r="E249" i="8"/>
  <c r="I251" i="3" l="1"/>
  <c r="E251" i="3" s="1"/>
  <c r="H251" i="3"/>
  <c r="C251" i="3" s="1"/>
  <c r="A252" i="3"/>
  <c r="B252" i="3" s="1"/>
  <c r="A251" i="8"/>
  <c r="B251" i="8" s="1"/>
  <c r="C250" i="8"/>
  <c r="E250" i="8"/>
  <c r="H252" i="3" l="1"/>
  <c r="C252" i="3" s="1"/>
  <c r="I252" i="3"/>
  <c r="E252" i="3" s="1"/>
  <c r="A252" i="8"/>
  <c r="B252" i="8" s="1"/>
  <c r="C251" i="8"/>
  <c r="E251" i="8"/>
  <c r="A253" i="3"/>
  <c r="B253" i="3" s="1"/>
  <c r="I253" i="3" l="1"/>
  <c r="E253" i="3" s="1"/>
  <c r="H253" i="3"/>
  <c r="C253" i="3" s="1"/>
  <c r="E252" i="8"/>
  <c r="A253" i="8"/>
  <c r="B253" i="8" s="1"/>
  <c r="C252" i="8"/>
  <c r="A254" i="3"/>
  <c r="B254" i="3" s="1"/>
  <c r="I254" i="3" l="1"/>
  <c r="E254" i="3" s="1"/>
  <c r="H254" i="3"/>
  <c r="C254" i="3" s="1"/>
  <c r="A254" i="8"/>
  <c r="B254" i="8" s="1"/>
  <c r="E253" i="8"/>
  <c r="C253" i="8"/>
  <c r="A255" i="3"/>
  <c r="B255" i="3" s="1"/>
  <c r="I255" i="3" l="1"/>
  <c r="E255" i="3" s="1"/>
  <c r="H255" i="3"/>
  <c r="C255" i="3" s="1"/>
  <c r="A256" i="3"/>
  <c r="B256" i="3" s="1"/>
  <c r="C254" i="8"/>
  <c r="E254" i="8"/>
  <c r="A255" i="8"/>
  <c r="B255" i="8" s="1"/>
  <c r="I256" i="3" l="1"/>
  <c r="E256" i="3" s="1"/>
  <c r="H256" i="3"/>
  <c r="C256" i="3" s="1"/>
  <c r="A257" i="3"/>
  <c r="B257" i="3" s="1"/>
  <c r="A256" i="8"/>
  <c r="B256" i="8" s="1"/>
  <c r="E255" i="8"/>
  <c r="C255" i="8"/>
  <c r="I257" i="3" l="1"/>
  <c r="E257" i="3" s="1"/>
  <c r="H257" i="3"/>
  <c r="C257" i="3" s="1"/>
  <c r="A258" i="3"/>
  <c r="B258" i="3" s="1"/>
  <c r="E256" i="8"/>
  <c r="C256" i="8"/>
  <c r="A257" i="8"/>
  <c r="B257" i="8" s="1"/>
  <c r="I258" i="3" l="1"/>
  <c r="E258" i="3" s="1"/>
  <c r="H258" i="3"/>
  <c r="C258" i="3" s="1"/>
  <c r="A258" i="8"/>
  <c r="B258" i="8" s="1"/>
  <c r="C257" i="8"/>
  <c r="E257" i="8"/>
  <c r="A259" i="3"/>
  <c r="B259" i="3" s="1"/>
  <c r="I259" i="3" l="1"/>
  <c r="E259" i="3" s="1"/>
  <c r="H259" i="3"/>
  <c r="C259" i="3" s="1"/>
  <c r="C258" i="8"/>
  <c r="A259" i="8"/>
  <c r="B259" i="8" s="1"/>
  <c r="E258" i="8"/>
  <c r="A260" i="3"/>
  <c r="B260" i="3" s="1"/>
  <c r="I260" i="3" l="1"/>
  <c r="E260" i="3" s="1"/>
  <c r="H260" i="3"/>
  <c r="C260" i="3" s="1"/>
  <c r="C259" i="8"/>
  <c r="E259" i="8"/>
  <c r="A260" i="8"/>
  <c r="B260" i="8" s="1"/>
  <c r="A261" i="3"/>
  <c r="B261" i="3" s="1"/>
  <c r="I261" i="3" l="1"/>
  <c r="E261" i="3" s="1"/>
  <c r="H261" i="3"/>
  <c r="C261" i="3" s="1"/>
  <c r="A262" i="3"/>
  <c r="B262" i="3" s="1"/>
  <c r="C260" i="8"/>
  <c r="A261" i="8"/>
  <c r="B261" i="8" s="1"/>
  <c r="E260" i="8"/>
  <c r="I262" i="3" l="1"/>
  <c r="E262" i="3" s="1"/>
  <c r="H262" i="3"/>
  <c r="C262" i="3" s="1"/>
  <c r="A262" i="8"/>
  <c r="B262" i="8" s="1"/>
  <c r="C261" i="8"/>
  <c r="E261" i="8"/>
  <c r="A263" i="3"/>
  <c r="B263" i="3" s="1"/>
  <c r="I263" i="3" l="1"/>
  <c r="E263" i="3" s="1"/>
  <c r="H263" i="3"/>
  <c r="C263" i="3" s="1"/>
  <c r="A263" i="8"/>
  <c r="B263" i="8" s="1"/>
  <c r="E262" i="8"/>
  <c r="C262" i="8"/>
  <c r="A264" i="3"/>
  <c r="B264" i="3" s="1"/>
  <c r="H264" i="3" l="1"/>
  <c r="C264" i="3" s="1"/>
  <c r="I264" i="3"/>
  <c r="E264" i="3" s="1"/>
  <c r="E263" i="8"/>
  <c r="C263" i="8"/>
  <c r="A264" i="8"/>
  <c r="B264" i="8" s="1"/>
  <c r="A265" i="3"/>
  <c r="B265" i="3" s="1"/>
  <c r="I265" i="3" l="1"/>
  <c r="E265" i="3" s="1"/>
  <c r="H265" i="3"/>
  <c r="C265" i="3" s="1"/>
  <c r="A266" i="3"/>
  <c r="B266" i="3" s="1"/>
  <c r="A265" i="8"/>
  <c r="B265" i="8" s="1"/>
  <c r="C264" i="8"/>
  <c r="E264" i="8"/>
  <c r="I266" i="3" l="1"/>
  <c r="E266" i="3" s="1"/>
  <c r="H266" i="3"/>
  <c r="C266" i="3" s="1"/>
  <c r="C265" i="8"/>
  <c r="A266" i="8"/>
  <c r="B266" i="8" s="1"/>
  <c r="E265" i="8"/>
  <c r="A267" i="3"/>
  <c r="B267" i="3" s="1"/>
  <c r="I267" i="3" l="1"/>
  <c r="E267" i="3" s="1"/>
  <c r="H267" i="3"/>
  <c r="C267" i="3" s="1"/>
  <c r="E266" i="8"/>
  <c r="A267" i="8"/>
  <c r="B267" i="8" s="1"/>
  <c r="C266" i="8"/>
  <c r="A268" i="3"/>
  <c r="B268" i="3" s="1"/>
  <c r="I268" i="3" l="1"/>
  <c r="E268" i="3" s="1"/>
  <c r="H268" i="3"/>
  <c r="C268" i="3" s="1"/>
  <c r="A268" i="8"/>
  <c r="B268" i="8" s="1"/>
  <c r="C267" i="8"/>
  <c r="E267" i="8"/>
  <c r="A269" i="3"/>
  <c r="B269" i="3" s="1"/>
  <c r="I269" i="3" l="1"/>
  <c r="E269" i="3" s="1"/>
  <c r="H269" i="3"/>
  <c r="C269" i="3" s="1"/>
  <c r="C268" i="8"/>
  <c r="A269" i="8"/>
  <c r="B269" i="8" s="1"/>
  <c r="E268" i="8"/>
  <c r="A270" i="3"/>
  <c r="B270" i="3" s="1"/>
  <c r="I270" i="3" l="1"/>
  <c r="E270" i="3" s="1"/>
  <c r="H270" i="3"/>
  <c r="C270" i="3" s="1"/>
  <c r="A271" i="3"/>
  <c r="B271" i="3" s="1"/>
  <c r="A270" i="8"/>
  <c r="B270" i="8" s="1"/>
  <c r="C269" i="8"/>
  <c r="E269" i="8"/>
  <c r="I271" i="3" l="1"/>
  <c r="E271" i="3" s="1"/>
  <c r="H271" i="3"/>
  <c r="C271" i="3" s="1"/>
  <c r="A272" i="3"/>
  <c r="B272" i="3" s="1"/>
  <c r="E270" i="8"/>
  <c r="A271" i="8"/>
  <c r="B271" i="8" s="1"/>
  <c r="C270" i="8"/>
  <c r="I272" i="3" l="1"/>
  <c r="E272" i="3" s="1"/>
  <c r="H272" i="3"/>
  <c r="C272" i="3" s="1"/>
  <c r="E271" i="8"/>
  <c r="A272" i="8"/>
  <c r="B272" i="8" s="1"/>
  <c r="C271" i="8"/>
  <c r="A273" i="3"/>
  <c r="B273" i="3" s="1"/>
  <c r="I273" i="3" l="1"/>
  <c r="E273" i="3" s="1"/>
  <c r="H273" i="3"/>
  <c r="C273" i="3" s="1"/>
  <c r="A274" i="3"/>
  <c r="B274" i="3" s="1"/>
  <c r="A273" i="8"/>
  <c r="B273" i="8" s="1"/>
  <c r="E272" i="8"/>
  <c r="C272" i="8"/>
  <c r="I274" i="3" l="1"/>
  <c r="E274" i="3" s="1"/>
  <c r="H274" i="3"/>
  <c r="C274" i="3" s="1"/>
  <c r="A275" i="3"/>
  <c r="B275" i="3" s="1"/>
  <c r="A274" i="8"/>
  <c r="B274" i="8" s="1"/>
  <c r="E273" i="8"/>
  <c r="C273" i="8"/>
  <c r="I275" i="3" l="1"/>
  <c r="E275" i="3" s="1"/>
  <c r="H275" i="3"/>
  <c r="C275" i="3" s="1"/>
  <c r="A276" i="3"/>
  <c r="B276" i="3" s="1"/>
  <c r="A275" i="8"/>
  <c r="B275" i="8" s="1"/>
  <c r="C274" i="8"/>
  <c r="E274" i="8"/>
  <c r="I276" i="3" l="1"/>
  <c r="E276" i="3" s="1"/>
  <c r="H276" i="3"/>
  <c r="C276" i="3" s="1"/>
  <c r="E275" i="8"/>
  <c r="A276" i="8"/>
  <c r="B276" i="8" s="1"/>
  <c r="C275" i="8"/>
  <c r="A277" i="3"/>
  <c r="B277" i="3" s="1"/>
  <c r="I277" i="3" l="1"/>
  <c r="E277" i="3" s="1"/>
  <c r="H277" i="3"/>
  <c r="C277" i="3" s="1"/>
  <c r="A277" i="8"/>
  <c r="B277" i="8" s="1"/>
  <c r="E276" i="8"/>
  <c r="C276" i="8"/>
  <c r="A278" i="3"/>
  <c r="B278" i="3" s="1"/>
  <c r="I278" i="3" l="1"/>
  <c r="E278" i="3" s="1"/>
  <c r="H278" i="3"/>
  <c r="C278" i="3" s="1"/>
  <c r="E277" i="8"/>
  <c r="A278" i="8"/>
  <c r="B278" i="8" s="1"/>
  <c r="C277" i="8"/>
  <c r="A279" i="3"/>
  <c r="B279" i="3" s="1"/>
  <c r="I279" i="3" l="1"/>
  <c r="E279" i="3" s="1"/>
  <c r="H279" i="3"/>
  <c r="C279" i="3" s="1"/>
  <c r="A279" i="8"/>
  <c r="B279" i="8" s="1"/>
  <c r="E278" i="8"/>
  <c r="C278" i="8"/>
  <c r="A280" i="3"/>
  <c r="B280" i="3" s="1"/>
  <c r="I280" i="3" l="1"/>
  <c r="E280" i="3" s="1"/>
  <c r="H280" i="3"/>
  <c r="C280" i="3" s="1"/>
  <c r="C279" i="8"/>
  <c r="E279" i="8"/>
  <c r="A280" i="8"/>
  <c r="B280" i="8" s="1"/>
  <c r="A281" i="3"/>
  <c r="B281" i="3" s="1"/>
  <c r="I281" i="3" l="1"/>
  <c r="E281" i="3" s="1"/>
  <c r="H281" i="3"/>
  <c r="C281" i="3" s="1"/>
  <c r="A281" i="8"/>
  <c r="B281" i="8" s="1"/>
  <c r="C280" i="8"/>
  <c r="E280" i="8"/>
  <c r="A282" i="3"/>
  <c r="B282" i="3" s="1"/>
  <c r="I282" i="3" l="1"/>
  <c r="E282" i="3" s="1"/>
  <c r="H282" i="3"/>
  <c r="C282" i="3" s="1"/>
  <c r="C281" i="8"/>
  <c r="A282" i="8"/>
  <c r="B282" i="8" s="1"/>
  <c r="E281" i="8"/>
  <c r="A283" i="3"/>
  <c r="B283" i="3" s="1"/>
  <c r="I283" i="3" l="1"/>
  <c r="E283" i="3" s="1"/>
  <c r="H283" i="3"/>
  <c r="C283" i="3" s="1"/>
  <c r="A284" i="3"/>
  <c r="B284" i="3" s="1"/>
  <c r="E282" i="8"/>
  <c r="C282" i="8"/>
  <c r="A283" i="8"/>
  <c r="B283" i="8" s="1"/>
  <c r="I284" i="3" l="1"/>
  <c r="E284" i="3" s="1"/>
  <c r="H284" i="3"/>
  <c r="C284" i="3" s="1"/>
  <c r="A285" i="3"/>
  <c r="B285" i="3" s="1"/>
  <c r="C283" i="8"/>
  <c r="A284" i="8"/>
  <c r="B284" i="8" s="1"/>
  <c r="E283" i="8"/>
  <c r="I285" i="3" l="1"/>
  <c r="E285" i="3" s="1"/>
  <c r="H285" i="3"/>
  <c r="C285" i="3" s="1"/>
  <c r="A285" i="8"/>
  <c r="B285" i="8" s="1"/>
  <c r="C284" i="8"/>
  <c r="E284" i="8"/>
  <c r="A286" i="3"/>
  <c r="B286" i="3" s="1"/>
  <c r="I286" i="3" l="1"/>
  <c r="E286" i="3" s="1"/>
  <c r="H286" i="3"/>
  <c r="C286" i="3" s="1"/>
  <c r="C285" i="8"/>
  <c r="A286" i="8"/>
  <c r="B286" i="8" s="1"/>
  <c r="E285" i="8"/>
  <c r="A287" i="3"/>
  <c r="B287" i="3" s="1"/>
  <c r="I287" i="3" l="1"/>
  <c r="E287" i="3" s="1"/>
  <c r="H287" i="3"/>
  <c r="C287" i="3" s="1"/>
  <c r="A288" i="3"/>
  <c r="B288" i="3" s="1"/>
  <c r="C286" i="8"/>
  <c r="A287" i="8"/>
  <c r="B287" i="8" s="1"/>
  <c r="E286" i="8"/>
  <c r="H288" i="3" l="1"/>
  <c r="C288" i="3" s="1"/>
  <c r="I288" i="3"/>
  <c r="E288" i="3" s="1"/>
  <c r="C287" i="8"/>
  <c r="A288" i="8"/>
  <c r="B288" i="8" s="1"/>
  <c r="E287" i="8"/>
  <c r="A289" i="3"/>
  <c r="B289" i="3" s="1"/>
  <c r="I289" i="3" l="1"/>
  <c r="E289" i="3" s="1"/>
  <c r="H289" i="3"/>
  <c r="C289" i="3" s="1"/>
  <c r="C288" i="8"/>
  <c r="A289" i="8"/>
  <c r="B289" i="8" s="1"/>
  <c r="E288" i="8"/>
  <c r="A290" i="3"/>
  <c r="B290" i="3" s="1"/>
  <c r="I290" i="3" l="1"/>
  <c r="E290" i="3" s="1"/>
  <c r="H290" i="3"/>
  <c r="C290" i="3" s="1"/>
  <c r="A291" i="3"/>
  <c r="B291" i="3" s="1"/>
  <c r="A290" i="8"/>
  <c r="B290" i="8" s="1"/>
  <c r="C289" i="8"/>
  <c r="E289" i="8"/>
  <c r="I291" i="3" l="1"/>
  <c r="E291" i="3" s="1"/>
  <c r="H291" i="3"/>
  <c r="C291" i="3" s="1"/>
  <c r="A292" i="3"/>
  <c r="B292" i="3" s="1"/>
  <c r="E290" i="8"/>
  <c r="C290" i="8"/>
  <c r="A291" i="8"/>
  <c r="B291" i="8" s="1"/>
  <c r="I292" i="3" l="1"/>
  <c r="E292" i="3" s="1"/>
  <c r="H292" i="3"/>
  <c r="C292" i="3" s="1"/>
  <c r="E291" i="8"/>
  <c r="C291" i="8"/>
  <c r="A292" i="8"/>
  <c r="B292" i="8" s="1"/>
  <c r="A293" i="3"/>
  <c r="B293" i="3" s="1"/>
  <c r="I293" i="3" l="1"/>
  <c r="E293" i="3" s="1"/>
  <c r="H293" i="3"/>
  <c r="C293" i="3" s="1"/>
  <c r="C292" i="8"/>
  <c r="A293" i="8"/>
  <c r="B293" i="8" s="1"/>
  <c r="E292" i="8"/>
  <c r="A294" i="3"/>
  <c r="B294" i="3" s="1"/>
  <c r="I294" i="3" l="1"/>
  <c r="E294" i="3" s="1"/>
  <c r="H294" i="3"/>
  <c r="C294" i="3" s="1"/>
  <c r="A295" i="3"/>
  <c r="B295" i="3" s="1"/>
  <c r="C293" i="8"/>
  <c r="A294" i="8"/>
  <c r="B294" i="8" s="1"/>
  <c r="E293" i="8"/>
  <c r="I295" i="3" l="1"/>
  <c r="E295" i="3" s="1"/>
  <c r="H295" i="3"/>
  <c r="C295" i="3" s="1"/>
  <c r="E294" i="8"/>
  <c r="C294" i="8"/>
  <c r="A295" i="8"/>
  <c r="B295" i="8" s="1"/>
  <c r="A296" i="3"/>
  <c r="B296" i="3" s="1"/>
  <c r="I296" i="3" l="1"/>
  <c r="E296" i="3" s="1"/>
  <c r="H296" i="3"/>
  <c r="C296" i="3" s="1"/>
  <c r="A297" i="3"/>
  <c r="B297" i="3" s="1"/>
  <c r="A296" i="8"/>
  <c r="B296" i="8" s="1"/>
  <c r="C295" i="8"/>
  <c r="E295" i="8"/>
  <c r="I297" i="3" l="1"/>
  <c r="E297" i="3" s="1"/>
  <c r="H297" i="3"/>
  <c r="C297" i="3" s="1"/>
  <c r="A298" i="3"/>
  <c r="B298" i="3" s="1"/>
  <c r="E296" i="8"/>
  <c r="A297" i="8"/>
  <c r="B297" i="8" s="1"/>
  <c r="C296" i="8"/>
  <c r="I298" i="3" l="1"/>
  <c r="E298" i="3" s="1"/>
  <c r="H298" i="3"/>
  <c r="C298" i="3" s="1"/>
  <c r="A299" i="3"/>
  <c r="B299" i="3" s="1"/>
  <c r="A298" i="8"/>
  <c r="B298" i="8" s="1"/>
  <c r="C297" i="8"/>
  <c r="E297" i="8"/>
  <c r="I299" i="3" l="1"/>
  <c r="E299" i="3" s="1"/>
  <c r="H299" i="3"/>
  <c r="C299" i="3" s="1"/>
  <c r="E298" i="8"/>
  <c r="C298" i="8"/>
  <c r="A299" i="8"/>
  <c r="B299" i="8" s="1"/>
  <c r="A300" i="3"/>
  <c r="B300" i="3" s="1"/>
  <c r="I300" i="3" l="1"/>
  <c r="E300" i="3" s="1"/>
  <c r="H300" i="3"/>
  <c r="C300" i="3" s="1"/>
  <c r="A301" i="3"/>
  <c r="B301" i="3" s="1"/>
  <c r="A300" i="8"/>
  <c r="B300" i="8" s="1"/>
  <c r="C299" i="8"/>
  <c r="E299" i="8"/>
  <c r="I301" i="3" l="1"/>
  <c r="E301" i="3" s="1"/>
  <c r="H301" i="3"/>
  <c r="C301" i="3" s="1"/>
  <c r="A302" i="3"/>
  <c r="B302" i="3" s="1"/>
  <c r="E300" i="8"/>
  <c r="A301" i="8"/>
  <c r="B301" i="8" s="1"/>
  <c r="C300" i="8"/>
  <c r="I302" i="3" l="1"/>
  <c r="E302" i="3" s="1"/>
  <c r="H302" i="3"/>
  <c r="C302" i="3" s="1"/>
  <c r="A302" i="8"/>
  <c r="B302" i="8" s="1"/>
  <c r="E301" i="8"/>
  <c r="C301" i="8"/>
  <c r="A303" i="3"/>
  <c r="B303" i="3" s="1"/>
  <c r="I303" i="3" l="1"/>
  <c r="E303" i="3" s="1"/>
  <c r="H303" i="3"/>
  <c r="C303" i="3" s="1"/>
  <c r="C302" i="8"/>
  <c r="A303" i="8"/>
  <c r="B303" i="8" s="1"/>
  <c r="E302" i="8"/>
  <c r="A304" i="3"/>
  <c r="B304" i="3" s="1"/>
  <c r="I304" i="3" l="1"/>
  <c r="E304" i="3" s="1"/>
  <c r="H304" i="3"/>
  <c r="C304" i="3" s="1"/>
  <c r="E303" i="8"/>
  <c r="A304" i="8"/>
  <c r="B304" i="8" s="1"/>
  <c r="C303" i="8"/>
  <c r="A305" i="3"/>
  <c r="B305" i="3" s="1"/>
  <c r="I305" i="3" l="1"/>
  <c r="E305" i="3" s="1"/>
  <c r="H305" i="3"/>
  <c r="C305" i="3" s="1"/>
  <c r="E304" i="8"/>
  <c r="A305" i="8"/>
  <c r="B305" i="8" s="1"/>
  <c r="C304" i="8"/>
  <c r="A306" i="3"/>
  <c r="B306" i="3" s="1"/>
  <c r="I306" i="3" l="1"/>
  <c r="E306" i="3" s="1"/>
  <c r="H306" i="3"/>
  <c r="C306" i="3" s="1"/>
  <c r="A306" i="8"/>
  <c r="B306" i="8" s="1"/>
  <c r="E305" i="8"/>
  <c r="C305" i="8"/>
  <c r="A307" i="3"/>
  <c r="B307" i="3" s="1"/>
  <c r="I307" i="3" l="1"/>
  <c r="E307" i="3" s="1"/>
  <c r="H307" i="3"/>
  <c r="C307" i="3" s="1"/>
  <c r="C306" i="8"/>
  <c r="A307" i="8"/>
  <c r="B307" i="8" s="1"/>
  <c r="E306" i="8"/>
  <c r="A308" i="3"/>
  <c r="B308" i="3" s="1"/>
  <c r="I308" i="3" l="1"/>
  <c r="E308" i="3" s="1"/>
  <c r="H308" i="3"/>
  <c r="C308" i="3" s="1"/>
  <c r="A309" i="3"/>
  <c r="B309" i="3" s="1"/>
  <c r="C307" i="8"/>
  <c r="A308" i="8"/>
  <c r="B308" i="8" s="1"/>
  <c r="E307" i="8"/>
  <c r="I309" i="3" l="1"/>
  <c r="E309" i="3" s="1"/>
  <c r="H309" i="3"/>
  <c r="C309" i="3" s="1"/>
  <c r="C308" i="8"/>
  <c r="E308" i="8"/>
  <c r="A309" i="8"/>
  <c r="B309" i="8" s="1"/>
  <c r="A310" i="3"/>
  <c r="B310" i="3" s="1"/>
  <c r="I310" i="3" l="1"/>
  <c r="E310" i="3" s="1"/>
  <c r="H310" i="3"/>
  <c r="C310" i="3" s="1"/>
  <c r="C309" i="8"/>
  <c r="A310" i="8"/>
  <c r="B310" i="8" s="1"/>
  <c r="E309" i="8"/>
  <c r="A311" i="3"/>
  <c r="B311" i="3" s="1"/>
  <c r="I311" i="3" l="1"/>
  <c r="E311" i="3" s="1"/>
  <c r="H311" i="3"/>
  <c r="C311" i="3" s="1"/>
  <c r="E310" i="8"/>
  <c r="C310" i="8"/>
  <c r="A311" i="8"/>
  <c r="B311" i="8" s="1"/>
  <c r="A312" i="3"/>
  <c r="B312" i="3" s="1"/>
  <c r="H312" i="3" l="1"/>
  <c r="C312" i="3" s="1"/>
  <c r="I312" i="3"/>
  <c r="E312" i="3" s="1"/>
  <c r="E311" i="8"/>
  <c r="A312" i="8"/>
  <c r="B312" i="8" s="1"/>
  <c r="C311" i="8"/>
  <c r="A313" i="3"/>
  <c r="B313" i="3" s="1"/>
  <c r="I313" i="3" l="1"/>
  <c r="E313" i="3" s="1"/>
  <c r="H313" i="3"/>
  <c r="C313" i="3" s="1"/>
  <c r="A314" i="3"/>
  <c r="B314" i="3" s="1"/>
  <c r="E312" i="8"/>
  <c r="A313" i="8"/>
  <c r="B313" i="8" s="1"/>
  <c r="C312" i="8"/>
  <c r="I314" i="3" l="1"/>
  <c r="E314" i="3" s="1"/>
  <c r="H314" i="3"/>
  <c r="C314" i="3" s="1"/>
  <c r="A315" i="3"/>
  <c r="B315" i="3" s="1"/>
  <c r="C313" i="8"/>
  <c r="A314" i="8"/>
  <c r="B314" i="8" s="1"/>
  <c r="E313" i="8"/>
  <c r="I315" i="3" l="1"/>
  <c r="E315" i="3" s="1"/>
  <c r="H315" i="3"/>
  <c r="C315" i="3" s="1"/>
  <c r="A316" i="3"/>
  <c r="B316" i="3" s="1"/>
  <c r="E314" i="8"/>
  <c r="A315" i="8"/>
  <c r="B315" i="8" s="1"/>
  <c r="C314" i="8"/>
  <c r="I316" i="3" l="1"/>
  <c r="E316" i="3" s="1"/>
  <c r="H316" i="3"/>
  <c r="C316" i="3" s="1"/>
  <c r="E315" i="8"/>
  <c r="C315" i="8"/>
  <c r="A316" i="8"/>
  <c r="B316" i="8" s="1"/>
  <c r="A317" i="3"/>
  <c r="B317" i="3" s="1"/>
  <c r="I317" i="3" l="1"/>
  <c r="E317" i="3" s="1"/>
  <c r="H317" i="3"/>
  <c r="C317" i="3" s="1"/>
  <c r="A318" i="3"/>
  <c r="B318" i="3" s="1"/>
  <c r="C316" i="8"/>
  <c r="A317" i="8"/>
  <c r="B317" i="8" s="1"/>
  <c r="E316" i="8"/>
  <c r="I318" i="3" l="1"/>
  <c r="E318" i="3" s="1"/>
  <c r="H318" i="3"/>
  <c r="C318" i="3" s="1"/>
  <c r="C317" i="8"/>
  <c r="E317" i="8"/>
  <c r="A318" i="8"/>
  <c r="B318" i="8" s="1"/>
  <c r="A319" i="3"/>
  <c r="B319" i="3" s="1"/>
  <c r="I319" i="3" l="1"/>
  <c r="E319" i="3" s="1"/>
  <c r="H319" i="3"/>
  <c r="C319" i="3" s="1"/>
  <c r="A320" i="3"/>
  <c r="B320" i="3" s="1"/>
  <c r="C318" i="8"/>
  <c r="A319" i="8"/>
  <c r="B319" i="8" s="1"/>
  <c r="E318" i="8"/>
  <c r="I320" i="3" l="1"/>
  <c r="E320" i="3" s="1"/>
  <c r="H320" i="3"/>
  <c r="C320" i="3" s="1"/>
  <c r="E319" i="8"/>
  <c r="A320" i="8"/>
  <c r="B320" i="8" s="1"/>
  <c r="C319" i="8"/>
  <c r="A321" i="3"/>
  <c r="B321" i="3" s="1"/>
  <c r="I321" i="3" l="1"/>
  <c r="E321" i="3" s="1"/>
  <c r="H321" i="3"/>
  <c r="C321" i="3" s="1"/>
  <c r="E320" i="8"/>
  <c r="A321" i="8"/>
  <c r="B321" i="8" s="1"/>
  <c r="C320" i="8"/>
  <c r="A322" i="3"/>
  <c r="B322" i="3" s="1"/>
  <c r="I322" i="3" l="1"/>
  <c r="E322" i="3" s="1"/>
  <c r="H322" i="3"/>
  <c r="C322" i="3" s="1"/>
  <c r="A323" i="3"/>
  <c r="B323" i="3" s="1"/>
  <c r="E321" i="8"/>
  <c r="A322" i="8"/>
  <c r="B322" i="8" s="1"/>
  <c r="C321" i="8"/>
  <c r="I323" i="3" l="1"/>
  <c r="E323" i="3" s="1"/>
  <c r="H323" i="3"/>
  <c r="C323" i="3" s="1"/>
  <c r="A324" i="3"/>
  <c r="B324" i="3" s="1"/>
  <c r="E322" i="8"/>
  <c r="A323" i="8"/>
  <c r="B323" i="8" s="1"/>
  <c r="C322" i="8"/>
  <c r="I324" i="3" l="1"/>
  <c r="E324" i="3" s="1"/>
  <c r="H324" i="3"/>
  <c r="C324" i="3" s="1"/>
  <c r="A325" i="3"/>
  <c r="B325" i="3" s="1"/>
  <c r="E323" i="8"/>
  <c r="A324" i="8"/>
  <c r="B324" i="8" s="1"/>
  <c r="C323" i="8"/>
  <c r="I325" i="3" l="1"/>
  <c r="E325" i="3" s="1"/>
  <c r="H325" i="3"/>
  <c r="C325" i="3" s="1"/>
  <c r="C324" i="8"/>
  <c r="A325" i="8"/>
  <c r="B325" i="8" s="1"/>
  <c r="E324" i="8"/>
  <c r="A326" i="3"/>
  <c r="B326" i="3" s="1"/>
  <c r="I326" i="3" l="1"/>
  <c r="E326" i="3" s="1"/>
  <c r="H326" i="3"/>
  <c r="C326" i="3" s="1"/>
  <c r="C325" i="8"/>
  <c r="A326" i="8"/>
  <c r="B326" i="8" s="1"/>
  <c r="E325" i="8"/>
  <c r="A327" i="3"/>
  <c r="B327" i="3" s="1"/>
  <c r="I327" i="3" l="1"/>
  <c r="E327" i="3" s="1"/>
  <c r="H327" i="3"/>
  <c r="C327" i="3" s="1"/>
  <c r="E326" i="8"/>
  <c r="A327" i="8"/>
  <c r="B327" i="8" s="1"/>
  <c r="C326" i="8"/>
  <c r="A328" i="3"/>
  <c r="B328" i="3" s="1"/>
  <c r="I328" i="3" l="1"/>
  <c r="E328" i="3" s="1"/>
  <c r="H328" i="3"/>
  <c r="C328" i="3" s="1"/>
  <c r="C327" i="8"/>
  <c r="A328" i="8"/>
  <c r="B328" i="8" s="1"/>
  <c r="E327" i="8"/>
  <c r="A329" i="3"/>
  <c r="B329" i="3" s="1"/>
  <c r="I329" i="3" l="1"/>
  <c r="E329" i="3" s="1"/>
  <c r="H329" i="3"/>
  <c r="C329" i="3" s="1"/>
  <c r="A329" i="8"/>
  <c r="B329" i="8" s="1"/>
  <c r="E328" i="8"/>
  <c r="C328" i="8"/>
  <c r="A330" i="3"/>
  <c r="B330" i="3" s="1"/>
  <c r="I330" i="3" l="1"/>
  <c r="E330" i="3" s="1"/>
  <c r="H330" i="3"/>
  <c r="C330" i="3" s="1"/>
  <c r="C329" i="8"/>
  <c r="A330" i="8"/>
  <c r="B330" i="8" s="1"/>
  <c r="E329" i="8"/>
  <c r="A331" i="3"/>
  <c r="B331" i="3" s="1"/>
  <c r="I331" i="3" l="1"/>
  <c r="E331" i="3" s="1"/>
  <c r="H331" i="3"/>
  <c r="C331" i="3" s="1"/>
  <c r="E330" i="8"/>
  <c r="A331" i="8"/>
  <c r="B331" i="8" s="1"/>
  <c r="C330" i="8"/>
  <c r="A332" i="3"/>
  <c r="B332" i="3" s="1"/>
  <c r="I332" i="3" l="1"/>
  <c r="E332" i="3" s="1"/>
  <c r="H332" i="3"/>
  <c r="C332" i="3" s="1"/>
  <c r="C331" i="8"/>
  <c r="E331" i="8"/>
  <c r="A332" i="8"/>
  <c r="B332" i="8" s="1"/>
  <c r="A333" i="3"/>
  <c r="B333" i="3" s="1"/>
  <c r="I333" i="3" l="1"/>
  <c r="E333" i="3" s="1"/>
  <c r="H333" i="3"/>
  <c r="C333" i="3" s="1"/>
  <c r="A334" i="3"/>
  <c r="B334" i="3" s="1"/>
  <c r="A333" i="8"/>
  <c r="B333" i="8" s="1"/>
  <c r="C332" i="8"/>
  <c r="E332" i="8"/>
  <c r="I334" i="3" l="1"/>
  <c r="E334" i="3" s="1"/>
  <c r="H334" i="3"/>
  <c r="C334" i="3" s="1"/>
  <c r="E333" i="8"/>
  <c r="A334" i="8"/>
  <c r="B334" i="8" s="1"/>
  <c r="C333" i="8"/>
  <c r="A335" i="3"/>
  <c r="B335" i="3" s="1"/>
  <c r="I335" i="3" l="1"/>
  <c r="E335" i="3" s="1"/>
  <c r="H335" i="3"/>
  <c r="C335" i="3" s="1"/>
  <c r="C334" i="8"/>
  <c r="A335" i="8"/>
  <c r="B335" i="8" s="1"/>
  <c r="E334" i="8"/>
  <c r="A336" i="3"/>
  <c r="B336" i="3" s="1"/>
  <c r="H336" i="3" l="1"/>
  <c r="C336" i="3" s="1"/>
  <c r="I336" i="3"/>
  <c r="E336" i="3" s="1"/>
  <c r="A337" i="3"/>
  <c r="B337" i="3" s="1"/>
  <c r="E335" i="8"/>
  <c r="A336" i="8"/>
  <c r="B336" i="8" s="1"/>
  <c r="C335" i="8"/>
  <c r="I337" i="3" l="1"/>
  <c r="E337" i="3" s="1"/>
  <c r="H337" i="3"/>
  <c r="C337" i="3" s="1"/>
  <c r="A338" i="3"/>
  <c r="B338" i="3" s="1"/>
  <c r="E336" i="8"/>
  <c r="C336" i="8"/>
  <c r="A337" i="8"/>
  <c r="B337" i="8" s="1"/>
  <c r="I338" i="3" l="1"/>
  <c r="E338" i="3" s="1"/>
  <c r="H338" i="3"/>
  <c r="C338" i="3" s="1"/>
  <c r="C337" i="8"/>
  <c r="A338" i="8"/>
  <c r="B338" i="8" s="1"/>
  <c r="E337" i="8"/>
  <c r="A339" i="3"/>
  <c r="B339" i="3" s="1"/>
  <c r="I339" i="3" l="1"/>
  <c r="F337" i="3" s="1"/>
  <c r="H339" i="3"/>
  <c r="D337" i="3" s="1"/>
  <c r="C338" i="8"/>
  <c r="A339" i="8"/>
  <c r="B339" i="8" s="1"/>
  <c r="E338" i="8"/>
  <c r="D336" i="8" l="1"/>
  <c r="F335" i="8"/>
  <c r="F338" i="3"/>
  <c r="F335" i="3"/>
  <c r="F336" i="3"/>
  <c r="C339" i="3"/>
  <c r="D339" i="3" s="1"/>
  <c r="D2" i="3"/>
  <c r="D3" i="3"/>
  <c r="D4" i="3"/>
  <c r="D5" i="3"/>
  <c r="D6" i="3"/>
  <c r="D7" i="3"/>
  <c r="D8" i="3"/>
  <c r="D9" i="3"/>
  <c r="D11" i="3"/>
  <c r="D10" i="3"/>
  <c r="D12" i="3"/>
  <c r="D13" i="3"/>
  <c r="D14" i="3"/>
  <c r="D15" i="3"/>
  <c r="D18" i="3"/>
  <c r="D16" i="3"/>
  <c r="D17" i="3"/>
  <c r="D19" i="3"/>
  <c r="D20" i="3"/>
  <c r="D21" i="3"/>
  <c r="D23" i="3"/>
  <c r="D22" i="3"/>
  <c r="D25" i="3"/>
  <c r="D24" i="3"/>
  <c r="D26" i="3"/>
  <c r="D27" i="3"/>
  <c r="D29" i="3"/>
  <c r="D28" i="3"/>
  <c r="D31" i="3"/>
  <c r="D30" i="3"/>
  <c r="D32" i="3"/>
  <c r="D33" i="3"/>
  <c r="D37" i="3"/>
  <c r="D34" i="3"/>
  <c r="D36" i="3"/>
  <c r="D35" i="3"/>
  <c r="D38" i="3"/>
  <c r="D39" i="3"/>
  <c r="D40" i="3"/>
  <c r="D41" i="3"/>
  <c r="D43" i="3"/>
  <c r="D42" i="3"/>
  <c r="D44" i="3"/>
  <c r="D45" i="3"/>
  <c r="D46" i="3"/>
  <c r="D47" i="3"/>
  <c r="D49" i="3"/>
  <c r="D48" i="3"/>
  <c r="D50" i="3"/>
  <c r="D51" i="3"/>
  <c r="D52" i="3"/>
  <c r="D54" i="3"/>
  <c r="D53"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8" i="3"/>
  <c r="E339" i="3"/>
  <c r="F339" i="3" s="1"/>
  <c r="F2" i="3"/>
  <c r="F4" i="3"/>
  <c r="F3" i="3"/>
  <c r="F5" i="3"/>
  <c r="F6" i="3"/>
  <c r="F8" i="3"/>
  <c r="F7" i="3"/>
  <c r="F9" i="3"/>
  <c r="F10" i="3"/>
  <c r="F11" i="3"/>
  <c r="F12" i="3"/>
  <c r="F14" i="3"/>
  <c r="F13" i="3"/>
  <c r="F16" i="3"/>
  <c r="F18" i="3"/>
  <c r="F15" i="3"/>
  <c r="F17" i="3"/>
  <c r="F19" i="3"/>
  <c r="F20" i="3"/>
  <c r="F21" i="3"/>
  <c r="F22" i="3"/>
  <c r="F23" i="3"/>
  <c r="F25" i="3"/>
  <c r="F24" i="3"/>
  <c r="F27" i="3"/>
  <c r="F26" i="3"/>
  <c r="F28" i="3"/>
  <c r="F30" i="3"/>
  <c r="F31" i="3"/>
  <c r="F29" i="3"/>
  <c r="F32" i="3"/>
  <c r="F33" i="3"/>
  <c r="F34" i="3"/>
  <c r="F35" i="3"/>
  <c r="F37" i="3"/>
  <c r="F36" i="3"/>
  <c r="F38" i="3"/>
  <c r="F40" i="3"/>
  <c r="F41" i="3"/>
  <c r="F39"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D335" i="3"/>
  <c r="D336" i="3"/>
  <c r="D338" i="8" l="1"/>
  <c r="F336" i="8"/>
  <c r="D335" i="8"/>
  <c r="F337" i="8"/>
  <c r="D337" i="8"/>
  <c r="E339" i="8"/>
  <c r="F339" i="8" s="1"/>
  <c r="F2" i="8"/>
  <c r="F3" i="8"/>
  <c r="F4" i="8"/>
  <c r="F5" i="8"/>
  <c r="F6" i="8"/>
  <c r="F7" i="8"/>
  <c r="F9" i="8"/>
  <c r="F10" i="8"/>
  <c r="F8" i="8"/>
  <c r="F11" i="8"/>
  <c r="F12" i="8"/>
  <c r="F13" i="8"/>
  <c r="F14" i="8"/>
  <c r="F16" i="8"/>
  <c r="F15" i="8"/>
  <c r="F17" i="8"/>
  <c r="F18" i="8"/>
  <c r="F19" i="8"/>
  <c r="F21" i="8"/>
  <c r="F20" i="8"/>
  <c r="F22" i="8"/>
  <c r="F23" i="8"/>
  <c r="F24" i="8"/>
  <c r="F25" i="8"/>
  <c r="F26" i="8"/>
  <c r="F28" i="8"/>
  <c r="F27" i="8"/>
  <c r="F30" i="8"/>
  <c r="F29" i="8"/>
  <c r="F31" i="8"/>
  <c r="F32" i="8"/>
  <c r="F33" i="8"/>
  <c r="F34" i="8"/>
  <c r="F35" i="8"/>
  <c r="F36" i="8"/>
  <c r="F37" i="8"/>
  <c r="F38" i="8"/>
  <c r="F39" i="8"/>
  <c r="F41" i="8"/>
  <c r="F40" i="8"/>
  <c r="F43" i="8"/>
  <c r="F42" i="8"/>
  <c r="F44" i="8"/>
  <c r="F45" i="8"/>
  <c r="F46" i="8"/>
  <c r="F48" i="8"/>
  <c r="F47" i="8"/>
  <c r="F49" i="8"/>
  <c r="F50" i="8"/>
  <c r="F52" i="8"/>
  <c r="F51"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C339" i="8"/>
  <c r="D339" i="8" s="1"/>
  <c r="D2" i="8"/>
  <c r="D3" i="8"/>
  <c r="D4" i="8"/>
  <c r="D5" i="8"/>
  <c r="D7" i="8"/>
  <c r="D6" i="8"/>
  <c r="D8" i="8"/>
  <c r="D9" i="8"/>
  <c r="D11" i="8"/>
  <c r="D10" i="8"/>
  <c r="D12" i="8"/>
  <c r="D14" i="8"/>
  <c r="D13" i="8"/>
  <c r="D15" i="8"/>
  <c r="D18" i="8"/>
  <c r="D17" i="8"/>
  <c r="D19" i="8"/>
  <c r="D16" i="8"/>
  <c r="D20" i="8"/>
  <c r="D21" i="8"/>
  <c r="D22" i="8"/>
  <c r="D23" i="8"/>
  <c r="D26" i="8"/>
  <c r="D25" i="8"/>
  <c r="D24" i="8"/>
  <c r="D28" i="8"/>
  <c r="D27" i="8"/>
  <c r="D31" i="8"/>
  <c r="D29" i="8"/>
  <c r="D30" i="8"/>
  <c r="D32" i="8"/>
  <c r="D33" i="8"/>
  <c r="D34" i="8"/>
  <c r="D36" i="8"/>
  <c r="D37" i="8"/>
  <c r="D35" i="8"/>
  <c r="D39" i="8"/>
  <c r="D38" i="8"/>
  <c r="D41" i="8"/>
  <c r="D40"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D316" i="8"/>
  <c r="D317" i="8"/>
  <c r="D318" i="8"/>
  <c r="D319" i="8"/>
  <c r="D320" i="8"/>
  <c r="D321" i="8"/>
  <c r="D322" i="8"/>
  <c r="D323" i="8"/>
  <c r="D324" i="8"/>
  <c r="D325" i="8"/>
  <c r="D326" i="8"/>
  <c r="D327" i="8"/>
  <c r="D328" i="8"/>
  <c r="D329" i="8"/>
  <c r="D330" i="8"/>
  <c r="D331" i="8"/>
  <c r="D332" i="8"/>
  <c r="D333" i="8"/>
  <c r="D334" i="8"/>
  <c r="F338" i="8"/>
</calcChain>
</file>

<file path=xl/sharedStrings.xml><?xml version="1.0" encoding="utf-8"?>
<sst xmlns="http://schemas.openxmlformats.org/spreadsheetml/2006/main" count="53" uniqueCount="28">
  <si>
    <t>Datum</t>
  </si>
  <si>
    <t>Betrag</t>
  </si>
  <si>
    <t>Laufzeitband</t>
  </si>
  <si>
    <t>Anzahl</t>
  </si>
  <si>
    <t>Berechnung</t>
  </si>
  <si>
    <t>Datenhinweise</t>
  </si>
  <si>
    <t>Minimum</t>
  </si>
  <si>
    <t>Maximum</t>
  </si>
  <si>
    <t>Summe</t>
  </si>
  <si>
    <t>Mittelwert</t>
  </si>
  <si>
    <t>Höchste
Datumswerte
 absteigend</t>
  </si>
  <si>
    <t>Höchste
Betragswerte
 absteigend</t>
  </si>
  <si>
    <t>Summe positiv</t>
  </si>
  <si>
    <t>Summe negativ</t>
  </si>
  <si>
    <t>Anzahl negativ</t>
  </si>
  <si>
    <t>Anzahl positiv</t>
  </si>
  <si>
    <t>Summe 0,00</t>
  </si>
  <si>
    <t>Anzahl 0</t>
  </si>
  <si>
    <t>Median</t>
  </si>
  <si>
    <t>Standardabweichung</t>
  </si>
  <si>
    <t>Kleinste
Betragswerte
 aufsteigend</t>
  </si>
  <si>
    <t>Kleinste
Datumswerte
 aufsteigend</t>
  </si>
  <si>
    <t>Alle Beispiele basieren auf den funktionalen Möglichkeiten von Excel, ohne Einsatz von Pivottabellen oder Makros. Die Formeln sind bewusst nicht geschützt, damit Sie diese ggfs. an Ihre individuellen Daten anpassen können.</t>
  </si>
  <si>
    <t>Altersstruktur</t>
  </si>
  <si>
    <t>Die einzelnen Tools (Alter, Volumen, Benford) sind kompatibel gestaltet, so dass Sie sich alle Blätter in ein gesamtes Arbeitsblatt kopieren können. Für Ideen, Feedback und Anregungen sind wir jederzeit dankbar.</t>
  </si>
  <si>
    <t>In der Mappe Altersstruktur erhalten Sie monatsweise, ausgehend von der niedrigsten Eingabe, Ihre Analyse nach Monaten/Quartalen/Jahren.</t>
  </si>
  <si>
    <t xml:space="preserve">Bitte betten Sie zuerst Ihre zu analysierenden Daten in das Blatt "Rohdaten" ein. Dabei stehen Ihnen 1.048.576 Zielen und 16.384 Spalten (ab Excel 2010) zur Verfügung. In der ersten Zeile sollten Sie ggfs. die Spaltenköpfe beschriften. 
</t>
  </si>
  <si>
    <t>Bei Fragen: +49 2205 90 66 00 0 (Hans-Willi Jackmuth) 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</si>
</sst>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2" x14ac:knownFonts="1">
    <font>
      <sz val="10"/>
      <name val="Arial"/>
    </font>
    <font>
      <sz val="10"/>
      <name val="Arial"/>
    </font>
    <font>
      <sz val="8"/>
      <name val="Arial"/>
      <family val="2"/>
    </font>
    <font>
      <sz val="10"/>
      <name val="Arial"/>
      <family val="2"/>
    </font>
    <font>
      <sz val="10"/>
      <color indexed="8"/>
      <name val="Arial"/>
      <family val="2"/>
    </font>
    <font>
      <sz val="11"/>
      <color indexed="8"/>
      <name val="Tahoma"/>
      <family val="2"/>
    </font>
    <font>
      <b/>
      <sz val="12"/>
      <name val="Tahoma"/>
      <family val="2"/>
    </font>
    <font>
      <sz val="11"/>
      <color theme="0"/>
      <name val="Tahoma"/>
      <family val="2"/>
    </font>
    <font>
      <b/>
      <sz val="11"/>
      <color rgb="FF3F3F3F"/>
      <name val="Tahoma"/>
      <family val="2"/>
    </font>
    <font>
      <b/>
      <sz val="11"/>
      <color rgb="FFFA7D00"/>
      <name val="Tahoma"/>
      <family val="2"/>
    </font>
    <font>
      <sz val="11"/>
      <color rgb="FF3F3F76"/>
      <name val="Tahoma"/>
      <family val="2"/>
    </font>
    <font>
      <b/>
      <sz val="11"/>
      <color theme="1"/>
      <name val="Tahoma"/>
      <family val="2"/>
    </font>
    <font>
      <i/>
      <sz val="11"/>
      <color rgb="FF7F7F7F"/>
      <name val="Tahoma"/>
      <family val="2"/>
    </font>
    <font>
      <sz val="11"/>
      <color rgb="FF006100"/>
      <name val="Tahoma"/>
      <family val="2"/>
    </font>
    <font>
      <u/>
      <sz val="10"/>
      <color theme="10"/>
      <name val="Arial"/>
      <family val="2"/>
    </font>
    <font>
      <sz val="11"/>
      <color rgb="FF9C6500"/>
      <name val="Tahoma"/>
      <family val="2"/>
    </font>
    <font>
      <sz val="11"/>
      <color rgb="FF9C0006"/>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FA7D00"/>
      <name val="Tahoma"/>
      <family val="2"/>
    </font>
    <font>
      <sz val="11"/>
      <color rgb="FFFF0000"/>
      <name val="Tahoma"/>
      <family val="2"/>
    </font>
    <font>
      <b/>
      <sz val="11"/>
      <color theme="0"/>
      <name val="Tahoma"/>
      <family val="2"/>
    </font>
    <font>
      <b/>
      <sz val="12"/>
      <color rgb="FF860046"/>
      <name val="Tahoma"/>
      <family val="2"/>
    </font>
    <font>
      <b/>
      <sz val="26"/>
      <color rgb="FF860046"/>
      <name val="Helsinki Book"/>
      <family val="2"/>
    </font>
    <font>
      <b/>
      <sz val="12"/>
      <name val="Calibri"/>
      <family val="2"/>
      <scheme val="minor"/>
    </font>
    <font>
      <sz val="10"/>
      <name val="Calibri"/>
      <family val="2"/>
      <scheme val="minor"/>
    </font>
    <font>
      <sz val="10"/>
      <color theme="0"/>
      <name val="Calibri"/>
      <family val="2"/>
      <scheme val="minor"/>
    </font>
    <font>
      <b/>
      <sz val="26"/>
      <color theme="4"/>
      <name val="Calibri"/>
      <family val="2"/>
      <scheme val="minor"/>
    </font>
    <font>
      <b/>
      <sz val="12"/>
      <color theme="4"/>
      <name val="Calibri"/>
      <family val="2"/>
      <scheme val="minor"/>
    </font>
    <font>
      <sz val="11"/>
      <name val="Calibri"/>
      <family val="2"/>
      <scheme val="minor"/>
    </font>
  </fonts>
  <fills count="2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rgb="FFADADAD"/>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EAF1DD"/>
        <bgColor indexed="64"/>
      </patternFill>
    </fill>
    <fill>
      <patternFill patternType="solid">
        <fgColor theme="0" tint="-4.9989318521683403E-2"/>
        <bgColor indexed="64"/>
      </patternFill>
    </fill>
    <fill>
      <patternFill patternType="solid">
        <fgColor theme="4"/>
        <bgColor indexed="64"/>
      </patternFill>
    </fill>
    <fill>
      <patternFill patternType="solid">
        <fgColor theme="2" tint="-0.249977111117893"/>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ck">
        <color theme="4"/>
      </right>
      <top/>
      <bottom/>
      <diagonal/>
    </border>
    <border>
      <left/>
      <right style="thick">
        <color theme="4"/>
      </right>
      <top style="thick">
        <color theme="4"/>
      </top>
      <bottom style="thick">
        <color theme="4"/>
      </bottom>
      <diagonal/>
    </border>
    <border>
      <left/>
      <right style="thick">
        <color theme="2" tint="-0.249977111117893"/>
      </right>
      <top/>
      <bottom/>
      <diagonal/>
    </border>
    <border>
      <left style="thick">
        <color theme="2" tint="-0.249977111117893"/>
      </left>
      <right style="medium">
        <color indexed="64"/>
      </right>
      <top/>
      <bottom/>
      <diagonal/>
    </border>
    <border>
      <left style="thick">
        <color theme="2" tint="-0.249977111117893"/>
      </left>
      <right style="medium">
        <color indexed="64"/>
      </right>
      <top style="medium">
        <color indexed="64"/>
      </top>
      <bottom/>
      <diagonal/>
    </border>
  </borders>
  <cellStyleXfs count="28">
    <xf numFmtId="0" fontId="0" fillId="0" borderId="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8" fillId="10" borderId="17" applyNumberFormat="0" applyAlignment="0" applyProtection="0"/>
    <xf numFmtId="0" fontId="9" fillId="10" borderId="18" applyNumberFormat="0" applyAlignment="0" applyProtection="0"/>
    <xf numFmtId="0" fontId="10" fillId="11" borderId="18" applyNumberFormat="0" applyAlignment="0" applyProtection="0"/>
    <xf numFmtId="0" fontId="11" fillId="0" borderId="19" applyNumberFormat="0" applyFill="0" applyAlignment="0" applyProtection="0"/>
    <xf numFmtId="0" fontId="12" fillId="0" borderId="0" applyNumberFormat="0" applyFill="0" applyBorder="0" applyAlignment="0" applyProtection="0"/>
    <xf numFmtId="0" fontId="13" fillId="12" borderId="0" applyNumberFormat="0" applyBorder="0" applyAlignment="0" applyProtection="0"/>
    <xf numFmtId="0" fontId="14" fillId="0" borderId="0" applyNumberFormat="0" applyFill="0" applyBorder="0" applyAlignment="0" applyProtection="0">
      <alignment vertical="top"/>
      <protection locked="0"/>
    </xf>
    <xf numFmtId="0" fontId="15" fillId="13" borderId="0" applyNumberFormat="0" applyBorder="0" applyAlignment="0" applyProtection="0"/>
    <xf numFmtId="0" fontId="5" fillId="14" borderId="20" applyNumberFormat="0" applyFont="0" applyAlignment="0" applyProtection="0"/>
    <xf numFmtId="9" fontId="1" fillId="0" borderId="0" applyFont="0" applyFill="0" applyBorder="0" applyAlignment="0" applyProtection="0"/>
    <xf numFmtId="0" fontId="16" fillId="15" borderId="0" applyNumberFormat="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9" fillId="0" borderId="22" applyNumberFormat="0" applyFill="0" applyAlignment="0" applyProtection="0"/>
    <xf numFmtId="0" fontId="20" fillId="0" borderId="23" applyNumberFormat="0" applyFill="0" applyAlignment="0" applyProtection="0"/>
    <xf numFmtId="0" fontId="20" fillId="0" borderId="0" applyNumberFormat="0" applyFill="0" applyBorder="0" applyAlignment="0" applyProtection="0"/>
    <xf numFmtId="0" fontId="21" fillId="0" borderId="24" applyNumberFormat="0" applyFill="0" applyAlignment="0" applyProtection="0"/>
    <xf numFmtId="44" fontId="1" fillId="0" borderId="0" applyFont="0" applyFill="0" applyBorder="0" applyAlignment="0" applyProtection="0"/>
    <xf numFmtId="44" fontId="5" fillId="0" borderId="0" applyFont="0" applyFill="0" applyBorder="0" applyAlignment="0" applyProtection="0"/>
    <xf numFmtId="0" fontId="22" fillId="0" borderId="0" applyNumberFormat="0" applyFill="0" applyBorder="0" applyAlignment="0" applyProtection="0"/>
    <xf numFmtId="0" fontId="23" fillId="16" borderId="25" applyNumberFormat="0" applyAlignment="0" applyProtection="0"/>
  </cellStyleXfs>
  <cellXfs count="89">
    <xf numFmtId="0" fontId="0" fillId="0" borderId="0" xfId="0"/>
    <xf numFmtId="0" fontId="0" fillId="2" borderId="0" xfId="0" applyFill="1"/>
    <xf numFmtId="0" fontId="0" fillId="3" borderId="0" xfId="0" applyFill="1"/>
    <xf numFmtId="0" fontId="3" fillId="0" borderId="0" xfId="0" applyFont="1"/>
    <xf numFmtId="14" fontId="3" fillId="0" borderId="0" xfId="0" quotePrefix="1" applyNumberFormat="1" applyFont="1"/>
    <xf numFmtId="44" fontId="4" fillId="0" borderId="0" xfId="24" applyFont="1"/>
    <xf numFmtId="0" fontId="0" fillId="17" borderId="0" xfId="0" applyFill="1"/>
    <xf numFmtId="0" fontId="3" fillId="2" borderId="0" xfId="0" applyFont="1" applyFill="1"/>
    <xf numFmtId="0" fontId="6" fillId="2" borderId="0" xfId="0" applyFont="1" applyFill="1" applyAlignment="1">
      <alignment horizontal="left" wrapText="1"/>
    </xf>
    <xf numFmtId="0" fontId="24" fillId="2" borderId="0" xfId="0" applyFont="1" applyFill="1" applyAlignment="1">
      <alignment horizontal="left" wrapText="1"/>
    </xf>
    <xf numFmtId="0" fontId="24" fillId="17" borderId="0" xfId="0" applyFont="1" applyFill="1" applyAlignment="1">
      <alignment horizontal="left" wrapText="1"/>
    </xf>
    <xf numFmtId="0" fontId="0" fillId="2" borderId="0" xfId="0" applyFill="1" applyAlignment="1">
      <alignment wrapText="1"/>
    </xf>
    <xf numFmtId="0" fontId="0" fillId="17" borderId="0" xfId="0" applyFill="1" applyAlignment="1">
      <alignment wrapText="1"/>
    </xf>
    <xf numFmtId="0" fontId="0" fillId="0" borderId="0" xfId="0" applyAlignment="1">
      <alignment wrapText="1"/>
    </xf>
    <xf numFmtId="0" fontId="25" fillId="2" borderId="0" xfId="0" applyFont="1" applyFill="1"/>
    <xf numFmtId="14" fontId="0" fillId="0" borderId="0" xfId="24" applyNumberFormat="1" applyFont="1"/>
    <xf numFmtId="0" fontId="26" fillId="2" borderId="0" xfId="0" applyFont="1" applyFill="1" applyAlignment="1">
      <alignment horizontal="left" wrapText="1"/>
    </xf>
    <xf numFmtId="0" fontId="27" fillId="0" borderId="0" xfId="0" applyFont="1"/>
    <xf numFmtId="0" fontId="27" fillId="2" borderId="0" xfId="0" applyFont="1" applyFill="1"/>
    <xf numFmtId="0" fontId="27" fillId="18" borderId="8" xfId="0" applyFont="1" applyFill="1" applyBorder="1" applyAlignment="1">
      <alignment horizontal="center"/>
    </xf>
    <xf numFmtId="0" fontId="27" fillId="18" borderId="9" xfId="0" applyFont="1" applyFill="1" applyBorder="1" applyAlignment="1">
      <alignment horizontal="center"/>
    </xf>
    <xf numFmtId="0" fontId="27" fillId="17" borderId="0" xfId="0" applyFont="1" applyFill="1"/>
    <xf numFmtId="0" fontId="27" fillId="0" borderId="10" xfId="24" applyNumberFormat="1" applyFont="1" applyBorder="1" applyAlignment="1">
      <alignment horizontal="center"/>
    </xf>
    <xf numFmtId="0" fontId="27" fillId="18" borderId="0" xfId="0" applyFont="1" applyFill="1" applyAlignment="1">
      <alignment horizontal="center"/>
    </xf>
    <xf numFmtId="44" fontId="27" fillId="0" borderId="11" xfId="24" applyFont="1" applyBorder="1" applyAlignment="1">
      <alignment horizontal="center"/>
    </xf>
    <xf numFmtId="14" fontId="27" fillId="0" borderId="10" xfId="0" applyNumberFormat="1" applyFont="1" applyBorder="1" applyAlignment="1">
      <alignment horizontal="center"/>
    </xf>
    <xf numFmtId="0" fontId="27" fillId="18" borderId="11" xfId="0" applyFont="1" applyFill="1" applyBorder="1" applyAlignment="1">
      <alignment horizontal="center"/>
    </xf>
    <xf numFmtId="0" fontId="27" fillId="19" borderId="10" xfId="0" applyFont="1" applyFill="1" applyBorder="1" applyAlignment="1">
      <alignment horizontal="center" wrapText="1"/>
    </xf>
    <xf numFmtId="0" fontId="27" fillId="19" borderId="11" xfId="0" applyFont="1" applyFill="1" applyBorder="1" applyAlignment="1">
      <alignment horizontal="center" wrapText="1"/>
    </xf>
    <xf numFmtId="0" fontId="27" fillId="20" borderId="10" xfId="0" applyFont="1" applyFill="1" applyBorder="1" applyAlignment="1">
      <alignment horizontal="center" wrapText="1"/>
    </xf>
    <xf numFmtId="0" fontId="27" fillId="21" borderId="10" xfId="0" applyFont="1" applyFill="1" applyBorder="1" applyAlignment="1">
      <alignment horizontal="center" wrapText="1"/>
    </xf>
    <xf numFmtId="0" fontId="27" fillId="22" borderId="11" xfId="0" applyFont="1" applyFill="1" applyBorder="1" applyAlignment="1">
      <alignment horizontal="center" wrapText="1"/>
    </xf>
    <xf numFmtId="0" fontId="27" fillId="18" borderId="13" xfId="0" applyFont="1" applyFill="1" applyBorder="1" applyAlignment="1">
      <alignment horizontal="center"/>
    </xf>
    <xf numFmtId="0" fontId="27" fillId="18" borderId="12" xfId="0" applyFont="1" applyFill="1" applyBorder="1" applyAlignment="1">
      <alignment horizontal="center"/>
    </xf>
    <xf numFmtId="0" fontId="27" fillId="18" borderId="14" xfId="0" applyFont="1" applyFill="1" applyBorder="1" applyAlignment="1">
      <alignment horizontal="center"/>
    </xf>
    <xf numFmtId="0" fontId="27" fillId="17" borderId="0" xfId="0" applyFont="1" applyFill="1" applyAlignment="1">
      <alignment horizontal="center"/>
    </xf>
    <xf numFmtId="0" fontId="27" fillId="0" borderId="0" xfId="0" applyFont="1" applyAlignment="1">
      <alignment horizontal="center"/>
    </xf>
    <xf numFmtId="0" fontId="27" fillId="3" borderId="1" xfId="0" applyFont="1" applyFill="1" applyBorder="1"/>
    <xf numFmtId="14" fontId="27" fillId="0" borderId="2" xfId="0" applyNumberFormat="1" applyFont="1" applyBorder="1"/>
    <xf numFmtId="0" fontId="27" fillId="0" borderId="2" xfId="0" applyFont="1" applyBorder="1"/>
    <xf numFmtId="10" fontId="27" fillId="0" borderId="2" xfId="16" applyNumberFormat="1" applyFont="1" applyBorder="1"/>
    <xf numFmtId="44" fontId="27" fillId="0" borderId="2" xfId="24" applyFont="1" applyBorder="1"/>
    <xf numFmtId="0" fontId="27" fillId="3" borderId="3" xfId="0" applyFont="1" applyFill="1" applyBorder="1"/>
    <xf numFmtId="0" fontId="27" fillId="2" borderId="4" xfId="0" applyFont="1" applyFill="1" applyBorder="1"/>
    <xf numFmtId="44" fontId="27" fillId="2" borderId="4" xfId="24" applyFont="1" applyFill="1" applyBorder="1"/>
    <xf numFmtId="0" fontId="27" fillId="0" borderId="5" xfId="0" applyFont="1" applyBorder="1"/>
    <xf numFmtId="0" fontId="27" fillId="0" borderId="4" xfId="0" applyFont="1" applyBorder="1"/>
    <xf numFmtId="10" fontId="27" fillId="0" borderId="4" xfId="16" applyNumberFormat="1" applyFont="1" applyBorder="1"/>
    <xf numFmtId="44" fontId="27" fillId="0" borderId="4" xfId="24" applyFont="1" applyBorder="1"/>
    <xf numFmtId="0" fontId="27" fillId="0" borderId="6" xfId="0" applyFont="1" applyBorder="1"/>
    <xf numFmtId="14" fontId="27" fillId="0" borderId="4" xfId="0" applyNumberFormat="1" applyFont="1" applyBorder="1"/>
    <xf numFmtId="1" fontId="27" fillId="0" borderId="4" xfId="0" applyNumberFormat="1" applyFont="1" applyBorder="1"/>
    <xf numFmtId="14" fontId="27" fillId="2" borderId="0" xfId="0" applyNumberFormat="1" applyFont="1" applyFill="1"/>
    <xf numFmtId="0" fontId="0" fillId="2" borderId="21" xfId="0" applyFill="1" applyBorder="1"/>
    <xf numFmtId="0" fontId="29" fillId="23" borderId="27" xfId="0" applyFont="1" applyFill="1" applyBorder="1" applyAlignment="1">
      <alignment horizontal="left" wrapText="1"/>
    </xf>
    <xf numFmtId="0" fontId="0" fillId="2" borderId="26" xfId="0" applyFill="1" applyBorder="1"/>
    <xf numFmtId="0" fontId="26" fillId="2" borderId="21" xfId="0" applyFont="1" applyFill="1" applyBorder="1" applyAlignment="1">
      <alignment horizontal="left" wrapText="1"/>
    </xf>
    <xf numFmtId="0" fontId="0" fillId="2" borderId="26" xfId="0" applyFill="1" applyBorder="1" applyAlignment="1">
      <alignment wrapText="1"/>
    </xf>
    <xf numFmtId="0" fontId="30" fillId="23" borderId="27" xfId="0" applyFont="1" applyFill="1" applyBorder="1" applyAlignment="1">
      <alignment horizontal="left" wrapText="1"/>
    </xf>
    <xf numFmtId="0" fontId="30" fillId="2" borderId="0" xfId="0" applyFont="1" applyFill="1" applyAlignment="1">
      <alignment horizontal="left" wrapText="1"/>
    </xf>
    <xf numFmtId="0" fontId="28" fillId="24" borderId="7" xfId="0" applyFont="1" applyFill="1" applyBorder="1" applyAlignment="1">
      <alignment horizontal="center" wrapText="1"/>
    </xf>
    <xf numFmtId="0" fontId="28" fillId="24" borderId="9" xfId="0" applyFont="1" applyFill="1" applyBorder="1" applyAlignment="1">
      <alignment horizontal="center" wrapText="1"/>
    </xf>
    <xf numFmtId="0" fontId="27" fillId="25" borderId="0" xfId="0" applyFont="1" applyFill="1" applyAlignment="1">
      <alignment horizontal="center"/>
    </xf>
    <xf numFmtId="0" fontId="27" fillId="25" borderId="28" xfId="0" applyFont="1" applyFill="1" applyBorder="1" applyAlignment="1">
      <alignment horizontal="center"/>
    </xf>
    <xf numFmtId="0" fontId="27" fillId="20" borderId="29" xfId="0" applyFont="1" applyFill="1" applyBorder="1" applyAlignment="1">
      <alignment horizontal="center" wrapText="1"/>
    </xf>
    <xf numFmtId="0" fontId="27" fillId="18" borderId="28" xfId="0" applyFont="1" applyFill="1" applyBorder="1" applyAlignment="1">
      <alignment horizontal="center"/>
    </xf>
    <xf numFmtId="44" fontId="27" fillId="0" borderId="29" xfId="24" applyFont="1" applyBorder="1" applyAlignment="1">
      <alignment horizontal="center"/>
    </xf>
    <xf numFmtId="0" fontId="28" fillId="24" borderId="30" xfId="0" applyFont="1" applyFill="1" applyBorder="1" applyAlignment="1">
      <alignment horizontal="center" wrapText="1"/>
    </xf>
    <xf numFmtId="14" fontId="31" fillId="0" borderId="0" xfId="24" applyNumberFormat="1" applyFont="1"/>
    <xf numFmtId="44" fontId="31" fillId="0" borderId="0" xfId="25" applyFont="1"/>
    <xf numFmtId="0" fontId="31" fillId="0" borderId="0" xfId="0" applyFont="1"/>
    <xf numFmtId="0" fontId="31" fillId="19" borderId="0" xfId="0" applyFont="1" applyFill="1"/>
    <xf numFmtId="44" fontId="31" fillId="19" borderId="0" xfId="25" applyFont="1" applyFill="1"/>
    <xf numFmtId="0" fontId="3" fillId="19" borderId="0" xfId="0" applyFont="1" applyFill="1"/>
    <xf numFmtId="44" fontId="27" fillId="0" borderId="12" xfId="0" applyNumberFormat="1" applyFont="1" applyBorder="1" applyAlignment="1">
      <alignment horizontal="left" vertical="center"/>
    </xf>
    <xf numFmtId="44" fontId="27" fillId="0" borderId="13" xfId="0" applyNumberFormat="1" applyFont="1" applyBorder="1" applyAlignment="1">
      <alignment horizontal="left" vertical="center"/>
    </xf>
    <xf numFmtId="44" fontId="27" fillId="0" borderId="14" xfId="0" applyNumberFormat="1" applyFont="1" applyBorder="1" applyAlignment="1">
      <alignment horizontal="left" vertical="center"/>
    </xf>
    <xf numFmtId="0" fontId="28" fillId="24" borderId="10" xfId="0" applyFont="1" applyFill="1" applyBorder="1" applyAlignment="1">
      <alignment horizontal="center" wrapText="1"/>
    </xf>
    <xf numFmtId="0" fontId="28" fillId="24" borderId="0" xfId="0" applyFont="1" applyFill="1" applyAlignment="1">
      <alignment horizontal="center" wrapText="1"/>
    </xf>
    <xf numFmtId="0" fontId="28" fillId="24" borderId="11" xfId="0" applyFont="1" applyFill="1" applyBorder="1" applyAlignment="1">
      <alignment horizontal="center" wrapText="1"/>
    </xf>
    <xf numFmtId="44" fontId="27" fillId="0" borderId="10" xfId="0" applyNumberFormat="1" applyFont="1" applyBorder="1" applyAlignment="1">
      <alignment horizontal="center" vertical="center"/>
    </xf>
    <xf numFmtId="44" fontId="27" fillId="0" borderId="0" xfId="0" applyNumberFormat="1" applyFont="1" applyAlignment="1">
      <alignment horizontal="center" vertical="center"/>
    </xf>
    <xf numFmtId="44" fontId="27" fillId="0" borderId="11" xfId="0" applyNumberFormat="1" applyFont="1" applyBorder="1" applyAlignment="1">
      <alignment horizontal="center" vertical="center"/>
    </xf>
    <xf numFmtId="44" fontId="27" fillId="0" borderId="10" xfId="0" applyNumberFormat="1" applyFont="1" applyBorder="1" applyAlignment="1">
      <alignment horizontal="left" vertical="center"/>
    </xf>
    <xf numFmtId="44" fontId="27" fillId="0" borderId="0" xfId="0" applyNumberFormat="1" applyFont="1" applyAlignment="1">
      <alignment horizontal="left" vertical="center"/>
    </xf>
    <xf numFmtId="44" fontId="27" fillId="0" borderId="11" xfId="0" applyNumberFormat="1" applyFont="1" applyBorder="1" applyAlignment="1">
      <alignment horizontal="left" vertical="center"/>
    </xf>
    <xf numFmtId="0" fontId="27" fillId="3" borderId="15" xfId="0" applyFont="1" applyFill="1" applyBorder="1" applyAlignment="1">
      <alignment horizontal="center"/>
    </xf>
    <xf numFmtId="0" fontId="27" fillId="3" borderId="16" xfId="0" applyFont="1" applyFill="1" applyBorder="1" applyAlignment="1">
      <alignment horizontal="center"/>
    </xf>
    <xf numFmtId="0" fontId="14" fillId="2" borderId="0" xfId="13" applyFill="1" applyAlignment="1" applyProtection="1"/>
  </cellXfs>
  <cellStyles count="28">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13" builtinId="8"/>
    <cellStyle name="Neutral" xfId="14" builtinId="28" customBuiltin="1"/>
    <cellStyle name="Notiz 2" xfId="15" xr:uid="{00000000-0005-0000-0000-00000E000000}"/>
    <cellStyle name="Prozent" xfId="16" builtinId="5"/>
    <cellStyle name="Schlecht" xfId="17" builtinId="27" customBuiltin="1"/>
    <cellStyle name="Standard" xfId="0" builtinId="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ährung" xfId="24" builtinId="4"/>
    <cellStyle name="Währung 2" xfId="25" xr:uid="{00000000-0005-0000-0000-000019000000}"/>
    <cellStyle name="Warnender Text" xfId="26" builtinId="11" customBuiltin="1"/>
    <cellStyle name="Zelle überprüfen" xfId="27"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1"/>
          <c:tx>
            <c:v>Summe je Quartal</c:v>
          </c:tx>
          <c:spPr>
            <a:solidFill>
              <a:srgbClr val="860046"/>
            </a:solidFill>
          </c:spPr>
          <c:invertIfNegative val="0"/>
          <c:dLbls>
            <c:numFmt formatCode="#,##0.00\ \€" sourceLinked="0"/>
            <c:spPr>
              <a:solidFill>
                <a:sysClr val="window" lastClr="FFFFFF">
                  <a:lumMod val="75000"/>
                </a:sysClr>
              </a:solidFill>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Altersstruktur_Quartal!$A$2:$A$13</c:f>
              <c:numCache>
                <c:formatCode>m/d/yyyy</c:formatCode>
                <c:ptCount val="12"/>
                <c:pt idx="0">
                  <c:v>42370</c:v>
                </c:pt>
                <c:pt idx="1">
                  <c:v>42461</c:v>
                </c:pt>
                <c:pt idx="2">
                  <c:v>42552</c:v>
                </c:pt>
                <c:pt idx="3">
                  <c:v>42644</c:v>
                </c:pt>
                <c:pt idx="4">
                  <c:v>42736</c:v>
                </c:pt>
                <c:pt idx="5">
                  <c:v>42826</c:v>
                </c:pt>
                <c:pt idx="6">
                  <c:v>42917</c:v>
                </c:pt>
                <c:pt idx="7">
                  <c:v>43009</c:v>
                </c:pt>
                <c:pt idx="8">
                  <c:v>43101</c:v>
                </c:pt>
                <c:pt idx="9">
                  <c:v>43191</c:v>
                </c:pt>
                <c:pt idx="10">
                  <c:v>43282</c:v>
                </c:pt>
                <c:pt idx="11">
                  <c:v>43374</c:v>
                </c:pt>
              </c:numCache>
            </c:numRef>
          </c:cat>
          <c:val>
            <c:numRef>
              <c:f>Altersstruktur_Quartal!$E$2:$E$13</c:f>
              <c:numCache>
                <c:formatCode>_("€"* #,##0.00_);_("€"* \(#,##0.00\);_("€"* "-"??_);_(@_)</c:formatCode>
                <c:ptCount val="12"/>
                <c:pt idx="0">
                  <c:v>268395.28999999998</c:v>
                </c:pt>
                <c:pt idx="1">
                  <c:v>255308.94</c:v>
                </c:pt>
                <c:pt idx="2">
                  <c:v>238505.57999999984</c:v>
                </c:pt>
                <c:pt idx="3">
                  <c:v>321911.00999999978</c:v>
                </c:pt>
                <c:pt idx="4">
                  <c:v>206888.19999999995</c:v>
                </c:pt>
                <c:pt idx="5">
                  <c:v>245900.25</c:v>
                </c:pt>
                <c:pt idx="6">
                  <c:v>194293.46999999974</c:v>
                </c:pt>
                <c:pt idx="7">
                  <c:v>346921.94999999972</c:v>
                </c:pt>
                <c:pt idx="8">
                  <c:v>152815.66000000015</c:v>
                </c:pt>
                <c:pt idx="9">
                  <c:v>245559.85000000056</c:v>
                </c:pt>
                <c:pt idx="10">
                  <c:v>125183.69999999972</c:v>
                </c:pt>
                <c:pt idx="11">
                  <c:v>75884.680000000633</c:v>
                </c:pt>
              </c:numCache>
            </c:numRef>
          </c:val>
          <c:extLst>
            <c:ext xmlns:c16="http://schemas.microsoft.com/office/drawing/2014/chart" uri="{C3380CC4-5D6E-409C-BE32-E72D297353CC}">
              <c16:uniqueId val="{00000000-A877-4B77-BB9F-0F2DD4A7794B}"/>
            </c:ext>
          </c:extLst>
        </c:ser>
        <c:dLbls>
          <c:showLegendKey val="0"/>
          <c:showVal val="0"/>
          <c:showCatName val="0"/>
          <c:showSerName val="0"/>
          <c:showPercent val="0"/>
          <c:showBubbleSize val="0"/>
        </c:dLbls>
        <c:gapWidth val="0"/>
        <c:overlap val="100"/>
        <c:axId val="336643584"/>
        <c:axId val="336645120"/>
      </c:barChart>
      <c:barChart>
        <c:barDir val="col"/>
        <c:grouping val="clustered"/>
        <c:varyColors val="0"/>
        <c:ser>
          <c:idx val="3"/>
          <c:order val="0"/>
          <c:tx>
            <c:v>Anzahl je Quartal</c:v>
          </c:tx>
          <c:spPr>
            <a:solidFill>
              <a:schemeClr val="bg1">
                <a:lumMod val="75000"/>
              </a:schemeClr>
            </a:solidFill>
            <a:scene3d>
              <a:camera prst="orthographicFront"/>
              <a:lightRig rig="threePt" dir="t"/>
            </a:scene3d>
            <a:sp3d/>
          </c:spPr>
          <c:invertIfNegative val="0"/>
          <c:dLbls>
            <c:dLbl>
              <c:idx val="0"/>
              <c:layout>
                <c:manualLayout>
                  <c:x val="0"/>
                  <c:y val="-1.47757255936675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77-4B77-BB9F-0F2DD4A7794B}"/>
                </c:ext>
              </c:extLst>
            </c:dLbl>
            <c:dLbl>
              <c:idx val="2"/>
              <c:layout>
                <c:manualLayout>
                  <c:x val="0"/>
                  <c:y val="-2.9551451187335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77-4B77-BB9F-0F2DD4A7794B}"/>
                </c:ext>
              </c:extLst>
            </c:dLbl>
            <c:spPr>
              <a:noFill/>
              <a:ln>
                <a:noFill/>
              </a:ln>
              <a:effectLst/>
            </c:spPr>
            <c:txPr>
              <a:bodyPr rot="5400000"/>
              <a:lstStyle/>
              <a:p>
                <a:pPr>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Altersstruktur_Quartal!$A$2:$A$13</c:f>
              <c:numCache>
                <c:formatCode>m/d/yyyy</c:formatCode>
                <c:ptCount val="12"/>
                <c:pt idx="0">
                  <c:v>42370</c:v>
                </c:pt>
                <c:pt idx="1">
                  <c:v>42461</c:v>
                </c:pt>
                <c:pt idx="2">
                  <c:v>42552</c:v>
                </c:pt>
                <c:pt idx="3">
                  <c:v>42644</c:v>
                </c:pt>
                <c:pt idx="4">
                  <c:v>42736</c:v>
                </c:pt>
                <c:pt idx="5">
                  <c:v>42826</c:v>
                </c:pt>
                <c:pt idx="6">
                  <c:v>42917</c:v>
                </c:pt>
                <c:pt idx="7">
                  <c:v>43009</c:v>
                </c:pt>
                <c:pt idx="8">
                  <c:v>43101</c:v>
                </c:pt>
                <c:pt idx="9">
                  <c:v>43191</c:v>
                </c:pt>
                <c:pt idx="10">
                  <c:v>43282</c:v>
                </c:pt>
                <c:pt idx="11">
                  <c:v>43374</c:v>
                </c:pt>
              </c:numCache>
            </c:numRef>
          </c:cat>
          <c:val>
            <c:numRef>
              <c:f>Altersstruktur_Quartal!$C$2:$C$13</c:f>
              <c:numCache>
                <c:formatCode>General</c:formatCode>
                <c:ptCount val="12"/>
                <c:pt idx="0">
                  <c:v>20</c:v>
                </c:pt>
                <c:pt idx="1">
                  <c:v>11</c:v>
                </c:pt>
                <c:pt idx="2">
                  <c:v>13</c:v>
                </c:pt>
                <c:pt idx="3">
                  <c:v>11</c:v>
                </c:pt>
                <c:pt idx="4">
                  <c:v>22</c:v>
                </c:pt>
                <c:pt idx="5">
                  <c:v>21</c:v>
                </c:pt>
                <c:pt idx="6">
                  <c:v>16</c:v>
                </c:pt>
                <c:pt idx="7">
                  <c:v>17</c:v>
                </c:pt>
                <c:pt idx="8">
                  <c:v>14</c:v>
                </c:pt>
                <c:pt idx="9">
                  <c:v>21</c:v>
                </c:pt>
                <c:pt idx="10">
                  <c:v>26</c:v>
                </c:pt>
                <c:pt idx="11">
                  <c:v>19</c:v>
                </c:pt>
              </c:numCache>
            </c:numRef>
          </c:val>
          <c:extLst>
            <c:ext xmlns:c16="http://schemas.microsoft.com/office/drawing/2014/chart" uri="{C3380CC4-5D6E-409C-BE32-E72D297353CC}">
              <c16:uniqueId val="{00000001-A877-4B77-BB9F-0F2DD4A7794B}"/>
            </c:ext>
          </c:extLst>
        </c:ser>
        <c:dLbls>
          <c:showLegendKey val="0"/>
          <c:showVal val="0"/>
          <c:showCatName val="0"/>
          <c:showSerName val="0"/>
          <c:showPercent val="0"/>
          <c:showBubbleSize val="0"/>
        </c:dLbls>
        <c:gapWidth val="63"/>
        <c:overlap val="-20"/>
        <c:axId val="336655104"/>
        <c:axId val="336656640"/>
      </c:barChart>
      <c:dateAx>
        <c:axId val="336643584"/>
        <c:scaling>
          <c:orientation val="minMax"/>
        </c:scaling>
        <c:delete val="0"/>
        <c:axPos val="b"/>
        <c:numFmt formatCode="dd/mm/yyyy" sourceLinked="0"/>
        <c:majorTickMark val="out"/>
        <c:minorTickMark val="none"/>
        <c:tickLblPos val="nextTo"/>
        <c:crossAx val="336645120"/>
        <c:crosses val="autoZero"/>
        <c:auto val="1"/>
        <c:lblOffset val="100"/>
        <c:baseTimeUnit val="months"/>
        <c:majorUnit val="3"/>
        <c:majorTimeUnit val="months"/>
      </c:dateAx>
      <c:valAx>
        <c:axId val="336645120"/>
        <c:scaling>
          <c:orientation val="minMax"/>
        </c:scaling>
        <c:delete val="0"/>
        <c:axPos val="l"/>
        <c:majorGridlines/>
        <c:numFmt formatCode="#,##0.00\ \€" sourceLinked="0"/>
        <c:majorTickMark val="out"/>
        <c:minorTickMark val="none"/>
        <c:tickLblPos val="nextTo"/>
        <c:crossAx val="336643584"/>
        <c:crosses val="autoZero"/>
        <c:crossBetween val="between"/>
      </c:valAx>
      <c:dateAx>
        <c:axId val="336655104"/>
        <c:scaling>
          <c:orientation val="minMax"/>
        </c:scaling>
        <c:delete val="1"/>
        <c:axPos val="b"/>
        <c:numFmt formatCode="m/d/yyyy" sourceLinked="1"/>
        <c:majorTickMark val="out"/>
        <c:minorTickMark val="none"/>
        <c:tickLblPos val="nextTo"/>
        <c:crossAx val="336656640"/>
        <c:crosses val="autoZero"/>
        <c:auto val="1"/>
        <c:lblOffset val="100"/>
        <c:baseTimeUnit val="months"/>
      </c:dateAx>
      <c:valAx>
        <c:axId val="336656640"/>
        <c:scaling>
          <c:logBase val="10"/>
          <c:orientation val="minMax"/>
          <c:min val="1"/>
        </c:scaling>
        <c:delete val="0"/>
        <c:axPos val="r"/>
        <c:numFmt formatCode="General" sourceLinked="1"/>
        <c:majorTickMark val="out"/>
        <c:minorTickMark val="none"/>
        <c:tickLblPos val="nextTo"/>
        <c:crossAx val="336655104"/>
        <c:crosses val="max"/>
        <c:crossBetween val="between"/>
      </c:valAx>
    </c:plotArea>
    <c:legend>
      <c:legendPos val="r"/>
      <c:layout>
        <c:manualLayout>
          <c:xMode val="edge"/>
          <c:yMode val="edge"/>
          <c:x val="0.8401639344262295"/>
          <c:y val="0.51904761904761909"/>
          <c:w val="0.11782786885245899"/>
          <c:h val="7.6190476190476142E-2"/>
        </c:manualLayout>
      </c:layout>
      <c:overlay val="0"/>
    </c:legend>
    <c:plotVisOnly val="0"/>
    <c:dispBlanksAs val="gap"/>
    <c:showDLblsOverMax val="0"/>
  </c:chart>
  <c:txPr>
    <a:bodyPr/>
    <a:lstStyle/>
    <a:p>
      <a:pPr>
        <a:defRPr>
          <a:latin typeface="+mn-lt"/>
        </a:defRPr>
      </a:pPr>
      <a:endParaRPr lang="de-DE"/>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20" workbookViewId="0"/>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630553</xdr:colOff>
      <xdr:row>0</xdr:row>
      <xdr:rowOff>9525</xdr:rowOff>
    </xdr:from>
    <xdr:to>
      <xdr:col>4</xdr:col>
      <xdr:colOff>752474</xdr:colOff>
      <xdr:row>6</xdr:row>
      <xdr:rowOff>76200</xdr:rowOff>
    </xdr:to>
    <xdr:pic>
      <xdr:nvPicPr>
        <xdr:cNvPr id="3" name="Grafik 2">
          <a:extLst>
            <a:ext uri="{FF2B5EF4-FFF2-40B4-BE49-F238E27FC236}">
              <a16:creationId xmlns:a16="http://schemas.microsoft.com/office/drawing/2014/main" id="{7C1F5963-737E-4199-8F13-DC2DCD5516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981"/>
        <a:stretch/>
      </xdr:blipFill>
      <xdr:spPr>
        <a:xfrm>
          <a:off x="8688703" y="9525"/>
          <a:ext cx="1645921"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171450</xdr:colOff>
      <xdr:row>7</xdr:row>
      <xdr:rowOff>0</xdr:rowOff>
    </xdr:from>
    <xdr:to>
      <xdr:col>10</xdr:col>
      <xdr:colOff>781053</xdr:colOff>
      <xdr:row>17</xdr:row>
      <xdr:rowOff>9529</xdr:rowOff>
    </xdr:to>
    <xdr:pic>
      <xdr:nvPicPr>
        <xdr:cNvPr id="5" name="Grafik 4">
          <a:extLst>
            <a:ext uri="{FF2B5EF4-FFF2-40B4-BE49-F238E27FC236}">
              <a16:creationId xmlns:a16="http://schemas.microsoft.com/office/drawing/2014/main" id="{9CEC19AB-4259-4B43-8D52-D3975B7A07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500"/>
        <a:stretch/>
      </xdr:blipFill>
      <xdr:spPr>
        <a:xfrm>
          <a:off x="5372100" y="1143000"/>
          <a:ext cx="1524003" cy="16287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171450</xdr:colOff>
      <xdr:row>7</xdr:row>
      <xdr:rowOff>0</xdr:rowOff>
    </xdr:from>
    <xdr:to>
      <xdr:col>10</xdr:col>
      <xdr:colOff>781053</xdr:colOff>
      <xdr:row>17</xdr:row>
      <xdr:rowOff>9529</xdr:rowOff>
    </xdr:to>
    <xdr:pic>
      <xdr:nvPicPr>
        <xdr:cNvPr id="5" name="Grafik 4">
          <a:extLst>
            <a:ext uri="{FF2B5EF4-FFF2-40B4-BE49-F238E27FC236}">
              <a16:creationId xmlns:a16="http://schemas.microsoft.com/office/drawing/2014/main" id="{5C4DA9DF-EA7B-4A53-96A2-979A2EBC96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500"/>
        <a:stretch/>
      </xdr:blipFill>
      <xdr:spPr>
        <a:xfrm>
          <a:off x="5372100" y="1143000"/>
          <a:ext cx="1524003" cy="16287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171450</xdr:colOff>
      <xdr:row>7</xdr:row>
      <xdr:rowOff>9525</xdr:rowOff>
    </xdr:from>
    <xdr:to>
      <xdr:col>10</xdr:col>
      <xdr:colOff>781053</xdr:colOff>
      <xdr:row>17</xdr:row>
      <xdr:rowOff>19054</xdr:rowOff>
    </xdr:to>
    <xdr:pic>
      <xdr:nvPicPr>
        <xdr:cNvPr id="5" name="Grafik 4">
          <a:extLst>
            <a:ext uri="{FF2B5EF4-FFF2-40B4-BE49-F238E27FC236}">
              <a16:creationId xmlns:a16="http://schemas.microsoft.com/office/drawing/2014/main" id="{0FF33139-5D4A-41A4-8253-F5035BB1EA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500"/>
        <a:stretch/>
      </xdr:blipFill>
      <xdr:spPr>
        <a:xfrm>
          <a:off x="5372100" y="1152525"/>
          <a:ext cx="1524003" cy="16287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9302750" cy="6016625"/>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0.84895</cdr:x>
      <cdr:y>0.1461</cdr:y>
    </cdr:from>
    <cdr:to>
      <cdr:x>1</cdr:x>
      <cdr:y>0.4477</cdr:y>
    </cdr:to>
    <cdr:sp macro="" textlink="">
      <cdr:nvSpPr>
        <cdr:cNvPr id="3" name="Textfeld 2"/>
        <cdr:cNvSpPr txBox="1"/>
      </cdr:nvSpPr>
      <cdr:spPr>
        <a:xfrm xmlns:a="http://schemas.openxmlformats.org/drawingml/2006/main">
          <a:off x="7897570" y="879029"/>
          <a:ext cx="1405180" cy="1814599"/>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de-DE" sz="1100"/>
            <a:t>Die Grafik wurde auf die zur Verfügung stehenden Daten</a:t>
          </a:r>
          <a:r>
            <a:rPr lang="de-DE" sz="1100" baseline="0"/>
            <a:t> im Reiter" Altersstruktur Quartal" </a:t>
          </a:r>
          <a:r>
            <a:rPr lang="de-DE" sz="1100"/>
            <a:t>ausgelegt. Diese Zuordnungen müssen Sie ggf.</a:t>
          </a:r>
          <a:r>
            <a:rPr lang="de-DE" sz="1100" baseline="0"/>
            <a:t> bei Veränderungen manuell anpassen.</a:t>
          </a:r>
        </a:p>
        <a:p xmlns:a="http://schemas.openxmlformats.org/drawingml/2006/main">
          <a:endParaRPr lang="de-DE" sz="1100"/>
        </a:p>
      </cdr:txBody>
    </cdr:sp>
  </cdr:relSizeAnchor>
  <cdr:relSizeAnchor xmlns:cdr="http://schemas.openxmlformats.org/drawingml/2006/chartDrawing">
    <cdr:from>
      <cdr:x>0.84994</cdr:x>
      <cdr:y>0.01979</cdr:y>
    </cdr:from>
    <cdr:to>
      <cdr:x>1</cdr:x>
      <cdr:y>0.14644</cdr:y>
    </cdr:to>
    <cdr:pic>
      <cdr:nvPicPr>
        <cdr:cNvPr id="7" name="Grafik 6">
          <a:extLst xmlns:a="http://schemas.openxmlformats.org/drawingml/2006/main">
            <a:ext uri="{FF2B5EF4-FFF2-40B4-BE49-F238E27FC236}">
              <a16:creationId xmlns:a16="http://schemas.microsoft.com/office/drawing/2014/main" id="{4A13AC60-DAC2-40A5-974F-F70937EC5D0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06763" y="119062"/>
          <a:ext cx="1395987" cy="762002"/>
        </a:xfrm>
        <a:prstGeom xmlns:a="http://schemas.openxmlformats.org/drawingml/2006/main" prst="rect">
          <a:avLst/>
        </a:prstGeom>
      </cdr:spPr>
    </cdr:pic>
  </cdr:relSizeAnchor>
</c:userShapes>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40"/>
  <sheetViews>
    <sheetView tabSelected="1" workbookViewId="0">
      <selection activeCell="B11" sqref="B11"/>
    </sheetView>
  </sheetViews>
  <sheetFormatPr baseColWidth="10" defaultRowHeight="12.75" x14ac:dyDescent="0.2"/>
  <cols>
    <col min="1" max="1" width="1.85546875" customWidth="1"/>
    <col min="2" max="2" width="119" customWidth="1"/>
  </cols>
  <sheetData>
    <row r="1" spans="1:77" s="1" customFormat="1" x14ac:dyDescent="0.2"/>
    <row r="2" spans="1:77" s="1" customFormat="1" ht="13.5" thickBot="1" x14ac:dyDescent="0.25">
      <c r="B2" s="53"/>
    </row>
    <row r="3" spans="1:77" s="1" customFormat="1" ht="35.25" thickTop="1" thickBot="1" x14ac:dyDescent="0.55000000000000004">
      <c r="A3" s="55"/>
      <c r="B3" s="54" t="s">
        <v>23</v>
      </c>
      <c r="C3" s="14"/>
      <c r="D3" s="14"/>
      <c r="E3" s="14"/>
    </row>
    <row r="4" spans="1:77" s="1" customFormat="1" ht="13.5" thickTop="1" x14ac:dyDescent="0.2"/>
    <row r="5" spans="1:77" s="1" customFormat="1" ht="47.25" customHeight="1" x14ac:dyDescent="0.2"/>
    <row r="6" spans="1:77" s="2" customFormat="1" ht="3.75" customHeight="1" x14ac:dyDescent="0.2"/>
    <row r="7" spans="1:77" s="11" customFormat="1" ht="62.25" customHeight="1" thickBot="1" x14ac:dyDescent="0.3">
      <c r="B7" s="56" t="s">
        <v>26</v>
      </c>
      <c r="C7" s="8"/>
      <c r="D7" s="8"/>
      <c r="E7" s="8"/>
      <c r="F7" s="8"/>
      <c r="G7" s="8"/>
    </row>
    <row r="8" spans="1:77" s="11" customFormat="1" ht="33" thickTop="1" thickBot="1" x14ac:dyDescent="0.3">
      <c r="A8" s="57"/>
      <c r="B8" s="58" t="s">
        <v>25</v>
      </c>
      <c r="C8" s="8"/>
      <c r="D8" s="8"/>
      <c r="E8" s="8"/>
      <c r="F8" s="8"/>
      <c r="G8" s="8"/>
    </row>
    <row r="9" spans="1:77" s="13" customFormat="1" ht="56.25" customHeight="1" thickTop="1" x14ac:dyDescent="0.25">
      <c r="B9" s="16" t="s">
        <v>22</v>
      </c>
      <c r="C9" s="9"/>
      <c r="D9" s="9"/>
      <c r="E9" s="9"/>
      <c r="F9" s="9"/>
      <c r="G9" s="9"/>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row>
    <row r="10" spans="1:77" s="11" customFormat="1" ht="63" customHeight="1" x14ac:dyDescent="0.25">
      <c r="B10" s="59" t="s">
        <v>24</v>
      </c>
      <c r="C10" s="8"/>
      <c r="D10" s="8"/>
      <c r="E10" s="8"/>
      <c r="F10" s="8"/>
      <c r="G10" s="8"/>
    </row>
    <row r="11" spans="1:77" s="11" customFormat="1" ht="41.25" customHeight="1" x14ac:dyDescent="0.25">
      <c r="B11" s="16" t="s">
        <v>27</v>
      </c>
      <c r="C11" s="10"/>
      <c r="D11" s="10"/>
      <c r="E11" s="10"/>
      <c r="F11" s="10"/>
      <c r="G11" s="10"/>
    </row>
    <row r="12" spans="1:77" s="1" customFormat="1" x14ac:dyDescent="0.2">
      <c r="B12" s="88" t="str">
        <f>+HYPERLINK("mailto:hans-willi.jackmuth@addresults.de")</f>
        <v>mailto:hans-willi.jackmuth@addresults.de</v>
      </c>
    </row>
    <row r="13" spans="1:77" s="1" customFormat="1" x14ac:dyDescent="0.2">
      <c r="B13" s="7"/>
    </row>
    <row r="14" spans="1:77" s="1" customFormat="1" x14ac:dyDescent="0.2"/>
    <row r="15" spans="1:77" s="1" customFormat="1" x14ac:dyDescent="0.2"/>
    <row r="16" spans="1:77" s="1" customFormat="1" x14ac:dyDescent="0.2"/>
    <row r="17" spans="2:2" s="1" customFormat="1" x14ac:dyDescent="0.2"/>
    <row r="18" spans="2:2" s="1" customFormat="1" x14ac:dyDescent="0.2"/>
    <row r="19" spans="2:2" s="1" customFormat="1" x14ac:dyDescent="0.2"/>
    <row r="20" spans="2:2" s="1" customFormat="1" x14ac:dyDescent="0.2"/>
    <row r="21" spans="2:2" s="1" customFormat="1" x14ac:dyDescent="0.2"/>
    <row r="22" spans="2:2" s="1" customFormat="1" x14ac:dyDescent="0.2">
      <c r="B22" s="6"/>
    </row>
    <row r="23" spans="2:2" s="1" customFormat="1" x14ac:dyDescent="0.2">
      <c r="B23" s="6"/>
    </row>
    <row r="24" spans="2:2" s="6" customFormat="1" x14ac:dyDescent="0.2"/>
    <row r="25" spans="2:2" s="6" customFormat="1" x14ac:dyDescent="0.2"/>
    <row r="26" spans="2:2" s="6" customFormat="1" x14ac:dyDescent="0.2"/>
    <row r="27" spans="2:2" s="6" customFormat="1" x14ac:dyDescent="0.2"/>
    <row r="28" spans="2:2" s="6" customFormat="1" x14ac:dyDescent="0.2"/>
    <row r="29" spans="2:2" s="6" customFormat="1" x14ac:dyDescent="0.2"/>
    <row r="30" spans="2:2" s="6" customFormat="1" x14ac:dyDescent="0.2"/>
    <row r="31" spans="2:2" s="6" customFormat="1" x14ac:dyDescent="0.2"/>
    <row r="32" spans="2: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row r="500" s="6" customFormat="1" x14ac:dyDescent="0.2"/>
    <row r="501" s="6" customFormat="1" x14ac:dyDescent="0.2"/>
    <row r="502" s="6" customFormat="1" x14ac:dyDescent="0.2"/>
    <row r="503" s="6" customFormat="1" x14ac:dyDescent="0.2"/>
    <row r="504" s="6" customFormat="1" x14ac:dyDescent="0.2"/>
    <row r="505" s="6" customFormat="1" x14ac:dyDescent="0.2"/>
    <row r="506" s="6" customFormat="1" x14ac:dyDescent="0.2"/>
    <row r="507" s="6" customFormat="1" x14ac:dyDescent="0.2"/>
    <row r="508" s="6" customFormat="1" x14ac:dyDescent="0.2"/>
    <row r="509" s="6" customFormat="1" x14ac:dyDescent="0.2"/>
    <row r="510" s="6" customFormat="1" x14ac:dyDescent="0.2"/>
    <row r="511" s="6" customFormat="1" x14ac:dyDescent="0.2"/>
    <row r="512" s="6" customFormat="1" x14ac:dyDescent="0.2"/>
    <row r="513" s="6" customFormat="1" x14ac:dyDescent="0.2"/>
    <row r="514" s="6" customFormat="1" x14ac:dyDescent="0.2"/>
    <row r="515" s="6" customFormat="1" x14ac:dyDescent="0.2"/>
    <row r="516" s="6" customFormat="1" x14ac:dyDescent="0.2"/>
    <row r="517" s="6" customFormat="1" x14ac:dyDescent="0.2"/>
    <row r="518" s="6" customFormat="1" x14ac:dyDescent="0.2"/>
    <row r="519" s="6" customFormat="1" x14ac:dyDescent="0.2"/>
    <row r="520" s="6" customFormat="1" x14ac:dyDescent="0.2"/>
    <row r="521" s="6" customFormat="1" x14ac:dyDescent="0.2"/>
    <row r="522" s="6" customFormat="1" x14ac:dyDescent="0.2"/>
    <row r="523" s="6" customFormat="1" x14ac:dyDescent="0.2"/>
    <row r="524" s="6" customFormat="1" x14ac:dyDescent="0.2"/>
    <row r="525" s="6" customFormat="1" x14ac:dyDescent="0.2"/>
    <row r="526" s="6" customFormat="1" x14ac:dyDescent="0.2"/>
    <row r="527" s="6" customFormat="1" x14ac:dyDescent="0.2"/>
    <row r="528" s="6" customFormat="1" x14ac:dyDescent="0.2"/>
    <row r="529" spans="2:2" s="6" customFormat="1" x14ac:dyDescent="0.2"/>
    <row r="530" spans="2:2" s="6" customFormat="1" x14ac:dyDescent="0.2"/>
    <row r="531" spans="2:2" s="6" customFormat="1" x14ac:dyDescent="0.2"/>
    <row r="532" spans="2:2" s="6" customFormat="1" x14ac:dyDescent="0.2"/>
    <row r="533" spans="2:2" s="6" customFormat="1" x14ac:dyDescent="0.2"/>
    <row r="534" spans="2:2" s="6" customFormat="1" x14ac:dyDescent="0.2"/>
    <row r="535" spans="2:2" s="6" customFormat="1" x14ac:dyDescent="0.2"/>
    <row r="536" spans="2:2" s="6" customFormat="1" x14ac:dyDescent="0.2"/>
    <row r="537" spans="2:2" s="6" customFormat="1" x14ac:dyDescent="0.2"/>
    <row r="538" spans="2:2" s="6" customFormat="1" x14ac:dyDescent="0.2"/>
    <row r="539" spans="2:2" s="6" customFormat="1" x14ac:dyDescent="0.2">
      <c r="B539"/>
    </row>
    <row r="540" spans="2:2" s="6" customFormat="1" x14ac:dyDescent="0.2">
      <c r="B540"/>
    </row>
  </sheetData>
  <phoneticPr fontId="2" type="noConversion"/>
  <pageMargins left="0.78740157499999996" right="0.78740157499999996" top="0.984251969" bottom="0.984251969" header="0.4921259845" footer="0.492125984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9"/>
  <sheetViews>
    <sheetView workbookViewId="0">
      <selection activeCell="B6" sqref="B6"/>
    </sheetView>
  </sheetViews>
  <sheetFormatPr baseColWidth="10" defaultRowHeight="15" x14ac:dyDescent="0.25"/>
  <cols>
    <col min="1" max="1" width="10.140625" style="70" bestFit="1" customWidth="1"/>
    <col min="2" max="2" width="12.85546875" style="69" bestFit="1" customWidth="1"/>
    <col min="3" max="3" width="16.5703125" bestFit="1" customWidth="1"/>
    <col min="4" max="4" width="15" bestFit="1" customWidth="1"/>
    <col min="5" max="5" width="10.140625" style="3" bestFit="1" customWidth="1"/>
    <col min="6" max="6" width="12.85546875" style="3" bestFit="1" customWidth="1"/>
    <col min="7" max="7" width="11" bestFit="1" customWidth="1"/>
    <col min="8" max="8" width="15" bestFit="1" customWidth="1"/>
    <col min="9" max="9" width="10.140625" style="3" bestFit="1" customWidth="1"/>
    <col min="10" max="10" width="12.85546875" style="3" bestFit="1" customWidth="1"/>
    <col min="11" max="11" width="11" bestFit="1" customWidth="1"/>
    <col min="12" max="12" width="15" bestFit="1" customWidth="1"/>
    <col min="13" max="13" width="10.140625" style="3" bestFit="1" customWidth="1"/>
    <col min="14" max="14" width="12.85546875" style="3" bestFit="1" customWidth="1"/>
    <col min="15" max="15" width="11" bestFit="1" customWidth="1"/>
    <col min="16" max="16" width="15" bestFit="1" customWidth="1"/>
    <col min="17" max="16384" width="11.42578125" style="3"/>
  </cols>
  <sheetData>
    <row r="1" spans="1:14" s="73" customFormat="1" x14ac:dyDescent="0.25">
      <c r="A1" s="71" t="s">
        <v>0</v>
      </c>
      <c r="B1" s="72" t="s">
        <v>1</v>
      </c>
    </row>
    <row r="2" spans="1:14" x14ac:dyDescent="0.25">
      <c r="A2" s="68">
        <v>43209</v>
      </c>
      <c r="B2" s="69">
        <v>307</v>
      </c>
      <c r="C2" s="15"/>
      <c r="E2" s="4"/>
      <c r="F2" s="5"/>
      <c r="I2" s="4"/>
      <c r="J2" s="5"/>
      <c r="M2" s="4"/>
      <c r="N2" s="5"/>
    </row>
    <row r="3" spans="1:14" x14ac:dyDescent="0.25">
      <c r="A3" s="68">
        <v>43204</v>
      </c>
      <c r="B3" s="69">
        <v>7434</v>
      </c>
      <c r="C3" s="15"/>
      <c r="E3" s="4"/>
      <c r="F3" s="5"/>
      <c r="I3" s="4"/>
      <c r="J3" s="5"/>
      <c r="M3" s="4"/>
      <c r="N3" s="5"/>
    </row>
    <row r="4" spans="1:14" x14ac:dyDescent="0.25">
      <c r="A4" s="68">
        <v>43420</v>
      </c>
      <c r="B4" s="69">
        <v>342</v>
      </c>
      <c r="C4" s="15"/>
      <c r="E4" s="4"/>
      <c r="F4" s="5"/>
      <c r="I4" s="4"/>
      <c r="J4" s="5"/>
      <c r="M4" s="4"/>
      <c r="N4" s="5"/>
    </row>
    <row r="5" spans="1:14" x14ac:dyDescent="0.25">
      <c r="A5" s="68">
        <v>42995</v>
      </c>
      <c r="B5" s="69">
        <v>2344</v>
      </c>
      <c r="C5" s="15"/>
      <c r="E5" s="4"/>
      <c r="F5" s="5"/>
      <c r="I5" s="4"/>
      <c r="J5" s="5"/>
      <c r="M5" s="4"/>
      <c r="N5" s="5"/>
    </row>
    <row r="6" spans="1:14" x14ac:dyDescent="0.25">
      <c r="A6" s="68">
        <v>43359</v>
      </c>
      <c r="B6" s="69">
        <v>21</v>
      </c>
      <c r="C6" s="15"/>
      <c r="E6" s="4"/>
      <c r="F6" s="5"/>
      <c r="I6" s="4"/>
      <c r="J6" s="5"/>
      <c r="M6" s="4"/>
      <c r="N6" s="5"/>
    </row>
    <row r="7" spans="1:14" x14ac:dyDescent="0.25">
      <c r="A7" s="68">
        <v>43195</v>
      </c>
      <c r="B7" s="69">
        <v>146</v>
      </c>
      <c r="C7" s="15"/>
      <c r="E7" s="4"/>
      <c r="F7" s="5"/>
      <c r="I7" s="4"/>
      <c r="J7" s="5"/>
      <c r="M7" s="4"/>
      <c r="N7" s="5"/>
    </row>
    <row r="8" spans="1:14" x14ac:dyDescent="0.25">
      <c r="A8" s="68">
        <v>43195</v>
      </c>
      <c r="B8" s="69">
        <v>263</v>
      </c>
      <c r="C8" s="15"/>
      <c r="E8" s="4"/>
      <c r="F8" s="5"/>
      <c r="I8" s="4"/>
      <c r="J8" s="5"/>
      <c r="M8" s="4"/>
      <c r="N8" s="5"/>
    </row>
    <row r="9" spans="1:14" x14ac:dyDescent="0.25">
      <c r="A9" s="68">
        <v>43195</v>
      </c>
      <c r="B9" s="69">
        <v>413</v>
      </c>
      <c r="C9" s="15"/>
      <c r="E9" s="4"/>
      <c r="F9" s="5"/>
      <c r="I9" s="4"/>
      <c r="J9" s="5"/>
      <c r="M9" s="4"/>
      <c r="N9" s="5"/>
    </row>
    <row r="10" spans="1:14" x14ac:dyDescent="0.25">
      <c r="A10" s="68">
        <v>43195</v>
      </c>
      <c r="B10" s="69">
        <v>585</v>
      </c>
      <c r="C10" s="15"/>
      <c r="E10" s="4"/>
      <c r="F10" s="5"/>
      <c r="I10" s="4"/>
      <c r="J10" s="5"/>
      <c r="M10" s="4"/>
      <c r="N10" s="5"/>
    </row>
    <row r="11" spans="1:14" x14ac:dyDescent="0.25">
      <c r="A11" s="68">
        <v>43195</v>
      </c>
      <c r="B11" s="69">
        <v>196</v>
      </c>
      <c r="C11" s="15"/>
      <c r="E11" s="4"/>
      <c r="F11" s="5"/>
      <c r="I11" s="4"/>
      <c r="J11" s="5"/>
      <c r="M11" s="4"/>
      <c r="N11" s="5"/>
    </row>
    <row r="12" spans="1:14" x14ac:dyDescent="0.25">
      <c r="A12" s="68">
        <v>43195</v>
      </c>
      <c r="B12" s="69">
        <v>14</v>
      </c>
      <c r="C12" s="15"/>
      <c r="E12" s="4"/>
      <c r="F12" s="5"/>
      <c r="I12" s="4"/>
      <c r="J12" s="5"/>
      <c r="M12" s="4"/>
      <c r="N12" s="5"/>
    </row>
    <row r="13" spans="1:14" x14ac:dyDescent="0.25">
      <c r="A13" s="68">
        <v>43349</v>
      </c>
      <c r="B13" s="69">
        <v>448</v>
      </c>
      <c r="C13" s="15"/>
      <c r="E13" s="4"/>
      <c r="F13" s="5"/>
      <c r="I13" s="4"/>
      <c r="J13" s="5"/>
      <c r="M13" s="4"/>
      <c r="N13" s="5"/>
    </row>
    <row r="14" spans="1:14" x14ac:dyDescent="0.25">
      <c r="A14" s="68">
        <v>43204</v>
      </c>
      <c r="B14" s="69">
        <v>185</v>
      </c>
      <c r="C14" s="15"/>
      <c r="E14" s="4"/>
      <c r="F14" s="5"/>
      <c r="I14" s="4"/>
      <c r="J14" s="5"/>
      <c r="M14" s="4"/>
      <c r="N14" s="5"/>
    </row>
    <row r="15" spans="1:14" x14ac:dyDescent="0.25">
      <c r="A15" s="68">
        <v>43312</v>
      </c>
      <c r="B15" s="69">
        <v>182</v>
      </c>
      <c r="C15" s="15"/>
      <c r="E15" s="4"/>
      <c r="F15" s="5"/>
      <c r="I15" s="4"/>
      <c r="J15" s="5"/>
      <c r="M15" s="4"/>
      <c r="N15" s="5"/>
    </row>
    <row r="16" spans="1:14" x14ac:dyDescent="0.25">
      <c r="A16" s="68">
        <v>42398</v>
      </c>
      <c r="B16" s="69">
        <v>302</v>
      </c>
      <c r="C16" s="15"/>
      <c r="E16" s="4"/>
      <c r="F16" s="5"/>
      <c r="I16" s="4"/>
      <c r="J16" s="5"/>
      <c r="M16" s="4"/>
      <c r="N16" s="5"/>
    </row>
    <row r="17" spans="1:14" x14ac:dyDescent="0.25">
      <c r="A17" s="68">
        <v>42891</v>
      </c>
      <c r="B17" s="69">
        <v>264</v>
      </c>
      <c r="C17" s="15"/>
      <c r="E17" s="4"/>
      <c r="F17" s="5"/>
      <c r="I17" s="4"/>
      <c r="J17" s="5"/>
      <c r="M17" s="4"/>
      <c r="N17" s="5"/>
    </row>
    <row r="18" spans="1:14" x14ac:dyDescent="0.25">
      <c r="A18" s="68">
        <v>42794</v>
      </c>
      <c r="B18" s="69">
        <v>17</v>
      </c>
      <c r="C18" s="15"/>
      <c r="E18" s="4"/>
      <c r="F18" s="5"/>
      <c r="I18" s="4"/>
      <c r="J18" s="5"/>
      <c r="M18" s="4"/>
      <c r="N18" s="5"/>
    </row>
    <row r="19" spans="1:14" x14ac:dyDescent="0.25">
      <c r="A19" s="68">
        <v>43159</v>
      </c>
      <c r="B19" s="69">
        <v>17</v>
      </c>
      <c r="C19" s="15"/>
      <c r="E19" s="4"/>
      <c r="F19" s="5"/>
      <c r="I19" s="4"/>
      <c r="J19" s="5"/>
      <c r="M19" s="4"/>
      <c r="N19" s="5"/>
    </row>
    <row r="20" spans="1:14" x14ac:dyDescent="0.25">
      <c r="A20" s="68">
        <v>42736</v>
      </c>
      <c r="B20" s="69">
        <v>669</v>
      </c>
      <c r="C20" s="15"/>
      <c r="E20" s="4"/>
      <c r="F20" s="5"/>
      <c r="I20" s="4"/>
      <c r="J20" s="5"/>
      <c r="M20" s="4"/>
      <c r="N20" s="5"/>
    </row>
    <row r="21" spans="1:14" x14ac:dyDescent="0.25">
      <c r="A21" s="68">
        <v>43403</v>
      </c>
      <c r="B21" s="69">
        <v>612</v>
      </c>
      <c r="C21" s="15"/>
      <c r="E21" s="4"/>
      <c r="F21" s="5"/>
      <c r="I21" s="4"/>
      <c r="J21" s="5"/>
      <c r="M21" s="4"/>
      <c r="N21" s="5"/>
    </row>
    <row r="22" spans="1:14" x14ac:dyDescent="0.25">
      <c r="A22" s="68">
        <v>43008</v>
      </c>
      <c r="B22" s="69">
        <v>678</v>
      </c>
      <c r="C22" s="15"/>
      <c r="E22" s="4"/>
      <c r="F22" s="5"/>
      <c r="I22" s="4"/>
      <c r="J22" s="5"/>
      <c r="M22" s="4"/>
      <c r="N22" s="5"/>
    </row>
    <row r="23" spans="1:14" x14ac:dyDescent="0.25">
      <c r="A23" s="68">
        <v>42430</v>
      </c>
      <c r="B23" s="69">
        <v>391</v>
      </c>
      <c r="C23" s="15"/>
      <c r="E23" s="4"/>
      <c r="F23" s="5"/>
      <c r="I23" s="4"/>
      <c r="J23" s="5"/>
      <c r="M23" s="4"/>
      <c r="N23" s="5"/>
    </row>
    <row r="24" spans="1:14" x14ac:dyDescent="0.25">
      <c r="A24" s="68">
        <v>42674</v>
      </c>
      <c r="B24" s="69">
        <v>385</v>
      </c>
      <c r="C24" s="15"/>
      <c r="E24" s="4"/>
      <c r="F24" s="5"/>
      <c r="I24" s="4"/>
      <c r="J24" s="5"/>
      <c r="M24" s="4"/>
      <c r="N24" s="5"/>
    </row>
    <row r="25" spans="1:14" x14ac:dyDescent="0.25">
      <c r="A25" s="68">
        <v>43038</v>
      </c>
      <c r="B25" s="69">
        <v>710</v>
      </c>
      <c r="C25" s="15"/>
      <c r="E25" s="4"/>
      <c r="F25" s="5"/>
      <c r="I25" s="4"/>
      <c r="J25" s="5"/>
      <c r="M25" s="4"/>
      <c r="N25" s="5"/>
    </row>
    <row r="26" spans="1:14" x14ac:dyDescent="0.25">
      <c r="A26" s="68">
        <v>43189</v>
      </c>
      <c r="B26" s="69">
        <v>168.39</v>
      </c>
      <c r="C26" s="15"/>
      <c r="E26" s="4"/>
      <c r="F26" s="5"/>
      <c r="I26" s="4"/>
      <c r="J26" s="5"/>
      <c r="M26" s="4"/>
      <c r="N26" s="5"/>
    </row>
    <row r="27" spans="1:14" x14ac:dyDescent="0.25">
      <c r="A27" s="68">
        <v>43330</v>
      </c>
      <c r="B27" s="69">
        <v>266</v>
      </c>
      <c r="C27" s="15"/>
      <c r="E27" s="4"/>
      <c r="F27" s="5"/>
      <c r="I27" s="4"/>
      <c r="J27" s="5"/>
      <c r="M27" s="4"/>
      <c r="N27" s="5"/>
    </row>
    <row r="28" spans="1:14" x14ac:dyDescent="0.25">
      <c r="A28" s="68">
        <v>43342</v>
      </c>
      <c r="B28" s="69">
        <v>401</v>
      </c>
      <c r="C28" s="15"/>
      <c r="E28" s="4"/>
      <c r="F28" s="5"/>
      <c r="I28" s="4"/>
      <c r="J28" s="5"/>
      <c r="M28" s="4"/>
      <c r="N28" s="5"/>
    </row>
    <row r="29" spans="1:14" x14ac:dyDescent="0.25">
      <c r="A29" s="68">
        <v>42855</v>
      </c>
      <c r="B29" s="69">
        <v>401</v>
      </c>
      <c r="C29" s="15"/>
      <c r="E29" s="4"/>
      <c r="F29" s="5"/>
      <c r="I29" s="4"/>
      <c r="J29" s="5"/>
      <c r="M29" s="4"/>
      <c r="N29" s="5"/>
    </row>
    <row r="30" spans="1:14" x14ac:dyDescent="0.25">
      <c r="A30" s="68">
        <v>42855</v>
      </c>
      <c r="B30" s="69">
        <v>285</v>
      </c>
      <c r="C30" s="15"/>
      <c r="E30" s="4"/>
      <c r="F30" s="5"/>
      <c r="I30" s="4"/>
      <c r="J30" s="5"/>
      <c r="M30" s="4"/>
      <c r="N30" s="5"/>
    </row>
    <row r="31" spans="1:14" x14ac:dyDescent="0.25">
      <c r="A31" s="68">
        <v>42977</v>
      </c>
      <c r="B31" s="69">
        <v>219</v>
      </c>
      <c r="C31" s="15"/>
      <c r="E31" s="4"/>
      <c r="F31" s="5"/>
      <c r="I31" s="4"/>
      <c r="J31" s="5"/>
      <c r="M31" s="4"/>
      <c r="N31" s="5"/>
    </row>
    <row r="32" spans="1:14" x14ac:dyDescent="0.25">
      <c r="A32" s="68">
        <v>43189</v>
      </c>
      <c r="B32" s="69">
        <v>359.48</v>
      </c>
      <c r="C32" s="15"/>
      <c r="E32" s="4"/>
      <c r="F32" s="5"/>
      <c r="I32" s="4"/>
      <c r="J32" s="5"/>
      <c r="M32" s="4"/>
      <c r="N32" s="5"/>
    </row>
    <row r="33" spans="1:14" x14ac:dyDescent="0.25">
      <c r="A33" s="68">
        <v>43403</v>
      </c>
      <c r="B33" s="69">
        <v>587</v>
      </c>
      <c r="C33" s="15"/>
      <c r="E33" s="4"/>
      <c r="F33" s="5"/>
      <c r="I33" s="4"/>
      <c r="J33" s="5"/>
      <c r="M33" s="4"/>
      <c r="N33" s="5"/>
    </row>
    <row r="34" spans="1:14" x14ac:dyDescent="0.25">
      <c r="A34" s="68">
        <v>42398</v>
      </c>
      <c r="B34" s="69">
        <v>501.83</v>
      </c>
      <c r="C34" s="15"/>
      <c r="E34" s="4"/>
      <c r="F34" s="5"/>
      <c r="I34" s="4"/>
      <c r="J34" s="5"/>
      <c r="M34" s="4"/>
      <c r="N34" s="5"/>
    </row>
    <row r="35" spans="1:14" x14ac:dyDescent="0.25">
      <c r="A35" s="68">
        <v>42794</v>
      </c>
      <c r="B35" s="69">
        <v>585</v>
      </c>
      <c r="C35" s="15"/>
      <c r="E35" s="4"/>
      <c r="F35" s="5"/>
      <c r="I35" s="4"/>
      <c r="J35" s="5"/>
      <c r="M35" s="4"/>
      <c r="N35" s="5"/>
    </row>
    <row r="36" spans="1:14" x14ac:dyDescent="0.25">
      <c r="A36" s="68">
        <v>43189</v>
      </c>
      <c r="B36" s="69">
        <v>173</v>
      </c>
      <c r="C36" s="15"/>
      <c r="E36" s="4"/>
      <c r="F36" s="5"/>
      <c r="I36" s="4"/>
      <c r="J36" s="5"/>
      <c r="M36" s="4"/>
      <c r="N36" s="5"/>
    </row>
    <row r="37" spans="1:14" x14ac:dyDescent="0.25">
      <c r="A37" s="68">
        <v>43281</v>
      </c>
      <c r="B37" s="69">
        <v>207</v>
      </c>
      <c r="C37" s="15"/>
      <c r="E37" s="4"/>
      <c r="F37" s="5"/>
      <c r="I37" s="4"/>
      <c r="J37" s="5"/>
      <c r="M37" s="4"/>
      <c r="N37" s="5"/>
    </row>
    <row r="38" spans="1:14" x14ac:dyDescent="0.25">
      <c r="A38" s="68">
        <v>43159</v>
      </c>
      <c r="B38" s="69">
        <v>169.05</v>
      </c>
      <c r="C38" s="15"/>
      <c r="E38" s="4"/>
      <c r="F38" s="5"/>
      <c r="I38" s="4"/>
      <c r="J38" s="5"/>
      <c r="M38" s="4"/>
      <c r="N38" s="5"/>
    </row>
    <row r="39" spans="1:14" x14ac:dyDescent="0.25">
      <c r="A39" s="68">
        <v>42736</v>
      </c>
      <c r="B39" s="69">
        <v>651</v>
      </c>
      <c r="C39" s="15"/>
      <c r="E39" s="4"/>
      <c r="F39" s="5"/>
      <c r="I39" s="4"/>
      <c r="J39" s="5"/>
      <c r="M39" s="4"/>
      <c r="N39" s="5"/>
    </row>
    <row r="40" spans="1:14" x14ac:dyDescent="0.25">
      <c r="A40" s="68">
        <v>42977</v>
      </c>
      <c r="B40" s="69">
        <v>2959.3</v>
      </c>
      <c r="C40" s="15"/>
      <c r="E40" s="4"/>
      <c r="F40" s="5"/>
      <c r="I40" s="4"/>
      <c r="J40" s="5"/>
      <c r="M40" s="4"/>
      <c r="N40" s="5"/>
    </row>
    <row r="41" spans="1:14" x14ac:dyDescent="0.25">
      <c r="A41" s="68">
        <v>42674</v>
      </c>
      <c r="B41" s="69">
        <v>629.4</v>
      </c>
      <c r="C41" s="15"/>
      <c r="E41" s="4"/>
      <c r="F41" s="5"/>
      <c r="I41" s="4"/>
      <c r="J41" s="5"/>
      <c r="M41" s="4"/>
      <c r="N41" s="5"/>
    </row>
    <row r="42" spans="1:14" x14ac:dyDescent="0.25">
      <c r="A42" s="68">
        <v>43373</v>
      </c>
      <c r="B42" s="69">
        <v>621</v>
      </c>
      <c r="C42" s="15"/>
      <c r="E42" s="4"/>
      <c r="F42" s="5"/>
      <c r="I42" s="4"/>
      <c r="J42" s="5"/>
      <c r="M42" s="4"/>
      <c r="N42" s="5"/>
    </row>
    <row r="43" spans="1:14" x14ac:dyDescent="0.25">
      <c r="A43" s="68">
        <v>42736</v>
      </c>
      <c r="B43" s="69">
        <v>544</v>
      </c>
      <c r="C43" s="15"/>
      <c r="E43" s="4"/>
      <c r="F43" s="5"/>
      <c r="I43" s="4"/>
      <c r="J43" s="5"/>
      <c r="M43" s="4"/>
      <c r="N43" s="5"/>
    </row>
    <row r="44" spans="1:14" x14ac:dyDescent="0.25">
      <c r="A44" s="68">
        <v>42885</v>
      </c>
      <c r="B44" s="69">
        <v>577.54</v>
      </c>
      <c r="C44" s="15"/>
      <c r="E44" s="4"/>
      <c r="F44" s="5"/>
      <c r="I44" s="4"/>
      <c r="J44" s="5"/>
      <c r="M44" s="4"/>
      <c r="N44" s="5"/>
    </row>
    <row r="45" spans="1:14" x14ac:dyDescent="0.25">
      <c r="A45" s="68">
        <v>42583</v>
      </c>
      <c r="B45" s="69">
        <v>599</v>
      </c>
      <c r="C45" s="15"/>
      <c r="E45" s="4"/>
      <c r="F45" s="5"/>
      <c r="I45" s="4"/>
      <c r="J45" s="5"/>
      <c r="M45" s="4"/>
      <c r="N45" s="5"/>
    </row>
    <row r="46" spans="1:14" x14ac:dyDescent="0.25">
      <c r="A46" s="68">
        <v>43250</v>
      </c>
      <c r="B46" s="69">
        <v>3199.68</v>
      </c>
      <c r="C46" s="15"/>
      <c r="E46" s="4"/>
      <c r="F46" s="5"/>
      <c r="I46" s="4"/>
      <c r="J46" s="5"/>
      <c r="M46" s="4"/>
      <c r="N46" s="5"/>
    </row>
    <row r="47" spans="1:14" x14ac:dyDescent="0.25">
      <c r="A47" s="68">
        <v>43373</v>
      </c>
      <c r="B47" s="69">
        <v>536.09</v>
      </c>
      <c r="C47" s="15"/>
      <c r="E47" s="4"/>
      <c r="F47" s="5"/>
      <c r="I47" s="4"/>
      <c r="J47" s="5"/>
      <c r="M47" s="4"/>
      <c r="N47" s="5"/>
    </row>
    <row r="48" spans="1:14" x14ac:dyDescent="0.25">
      <c r="A48" s="68">
        <v>43247</v>
      </c>
      <c r="B48" s="69">
        <v>602.74</v>
      </c>
      <c r="C48" s="15"/>
      <c r="E48" s="4"/>
      <c r="F48" s="5"/>
      <c r="I48" s="4"/>
      <c r="J48" s="5"/>
      <c r="M48" s="4"/>
      <c r="N48" s="5"/>
    </row>
    <row r="49" spans="1:14" x14ac:dyDescent="0.25">
      <c r="A49" s="68">
        <v>43038</v>
      </c>
      <c r="B49" s="69">
        <v>532</v>
      </c>
      <c r="C49" s="15"/>
      <c r="E49" s="4"/>
      <c r="F49" s="5"/>
      <c r="I49" s="4"/>
      <c r="J49" s="5"/>
      <c r="M49" s="4"/>
      <c r="N49" s="5"/>
    </row>
    <row r="50" spans="1:14" x14ac:dyDescent="0.25">
      <c r="A50" s="68">
        <v>42674</v>
      </c>
      <c r="B50" s="69">
        <v>587.80999999999995</v>
      </c>
      <c r="C50" s="15"/>
      <c r="E50" s="4"/>
      <c r="F50" s="5"/>
      <c r="I50" s="4"/>
      <c r="J50" s="5"/>
      <c r="M50" s="4"/>
      <c r="N50" s="5"/>
    </row>
    <row r="51" spans="1:14" x14ac:dyDescent="0.25">
      <c r="A51" s="68">
        <v>42674</v>
      </c>
      <c r="B51" s="69">
        <v>628</v>
      </c>
      <c r="C51" s="15"/>
      <c r="E51" s="4"/>
      <c r="F51" s="5"/>
      <c r="I51" s="4"/>
      <c r="J51" s="5"/>
      <c r="M51" s="4"/>
      <c r="N51" s="5"/>
    </row>
    <row r="52" spans="1:14" x14ac:dyDescent="0.25">
      <c r="A52" s="68">
        <v>43189</v>
      </c>
      <c r="B52" s="69">
        <v>3258.26</v>
      </c>
      <c r="C52" s="15"/>
      <c r="E52" s="4"/>
      <c r="F52" s="5"/>
      <c r="I52" s="4"/>
      <c r="J52" s="5"/>
      <c r="M52" s="4"/>
      <c r="N52" s="5"/>
    </row>
    <row r="53" spans="1:14" x14ac:dyDescent="0.25">
      <c r="A53" s="68">
        <v>43189</v>
      </c>
      <c r="B53" s="69">
        <v>575.15</v>
      </c>
      <c r="C53" s="15"/>
      <c r="E53" s="4"/>
      <c r="F53" s="5"/>
      <c r="I53" s="4"/>
      <c r="J53" s="5"/>
      <c r="M53" s="4"/>
      <c r="N53" s="5"/>
    </row>
    <row r="54" spans="1:14" x14ac:dyDescent="0.25">
      <c r="A54" s="68">
        <v>42947</v>
      </c>
      <c r="B54" s="69">
        <v>3064</v>
      </c>
      <c r="C54" s="15"/>
      <c r="E54" s="4"/>
      <c r="F54" s="5"/>
      <c r="I54" s="4"/>
      <c r="J54" s="5"/>
      <c r="M54" s="4"/>
      <c r="N54" s="5"/>
    </row>
    <row r="55" spans="1:14" x14ac:dyDescent="0.25">
      <c r="A55" s="68">
        <v>42398</v>
      </c>
      <c r="B55" s="69">
        <v>1671</v>
      </c>
      <c r="C55" s="15"/>
      <c r="E55" s="4"/>
      <c r="F55" s="5"/>
      <c r="I55" s="4"/>
      <c r="J55" s="5"/>
      <c r="M55" s="4"/>
      <c r="N55" s="5"/>
    </row>
    <row r="56" spans="1:14" x14ac:dyDescent="0.25">
      <c r="A56" s="68">
        <v>42583</v>
      </c>
      <c r="B56" s="69">
        <v>979.41</v>
      </c>
      <c r="C56" s="15"/>
      <c r="E56" s="4"/>
      <c r="F56" s="5"/>
      <c r="I56" s="4"/>
      <c r="J56" s="5"/>
      <c r="M56" s="4"/>
      <c r="N56" s="5"/>
    </row>
    <row r="57" spans="1:14" x14ac:dyDescent="0.25">
      <c r="A57" s="68">
        <v>42583</v>
      </c>
      <c r="B57" s="69">
        <v>763</v>
      </c>
      <c r="C57" s="15"/>
      <c r="E57" s="4"/>
      <c r="F57" s="5"/>
      <c r="I57" s="4"/>
      <c r="J57" s="5"/>
      <c r="M57" s="4"/>
      <c r="N57" s="5"/>
    </row>
    <row r="58" spans="1:14" x14ac:dyDescent="0.25">
      <c r="A58" s="68">
        <v>43100</v>
      </c>
      <c r="B58" s="69">
        <v>2494</v>
      </c>
      <c r="C58" s="15"/>
      <c r="E58" s="4"/>
      <c r="F58" s="5"/>
      <c r="I58" s="4"/>
      <c r="J58" s="5"/>
      <c r="M58" s="4"/>
      <c r="N58" s="5"/>
    </row>
    <row r="59" spans="1:14" x14ac:dyDescent="0.25">
      <c r="A59" s="68">
        <v>42764</v>
      </c>
      <c r="B59" s="69">
        <v>2647</v>
      </c>
      <c r="C59" s="15"/>
      <c r="E59" s="4"/>
      <c r="F59" s="5"/>
      <c r="I59" s="4"/>
      <c r="J59" s="5"/>
      <c r="M59" s="4"/>
      <c r="N59" s="5"/>
    </row>
    <row r="60" spans="1:14" x14ac:dyDescent="0.25">
      <c r="A60" s="68">
        <v>42916</v>
      </c>
      <c r="B60" s="69">
        <v>2452</v>
      </c>
      <c r="C60" s="15"/>
      <c r="E60" s="4"/>
      <c r="F60" s="5"/>
      <c r="I60" s="4"/>
      <c r="J60" s="5"/>
      <c r="M60" s="4"/>
      <c r="N60" s="5"/>
    </row>
    <row r="61" spans="1:14" x14ac:dyDescent="0.25">
      <c r="A61" s="68">
        <v>43189</v>
      </c>
      <c r="B61" s="69">
        <v>3030</v>
      </c>
      <c r="C61" s="15"/>
      <c r="E61" s="4"/>
      <c r="F61" s="5"/>
      <c r="I61" s="4"/>
      <c r="J61" s="5"/>
      <c r="M61" s="4"/>
      <c r="N61" s="5"/>
    </row>
    <row r="62" spans="1:14" x14ac:dyDescent="0.25">
      <c r="A62" s="68">
        <v>42855</v>
      </c>
      <c r="B62" s="69">
        <v>2810</v>
      </c>
      <c r="C62" s="15"/>
      <c r="E62" s="4"/>
      <c r="F62" s="5"/>
      <c r="I62" s="4"/>
      <c r="J62" s="5"/>
      <c r="M62" s="4"/>
      <c r="N62" s="5"/>
    </row>
    <row r="63" spans="1:14" x14ac:dyDescent="0.25">
      <c r="A63" s="68">
        <v>42405</v>
      </c>
      <c r="B63" s="69">
        <v>3009</v>
      </c>
      <c r="C63" s="15"/>
      <c r="E63" s="4"/>
      <c r="F63" s="5"/>
      <c r="I63" s="4"/>
      <c r="J63" s="5"/>
      <c r="M63" s="4"/>
      <c r="N63" s="5"/>
    </row>
    <row r="64" spans="1:14" x14ac:dyDescent="0.25">
      <c r="A64" s="68">
        <v>42824</v>
      </c>
      <c r="B64" s="69">
        <v>3009</v>
      </c>
      <c r="C64" s="15"/>
      <c r="E64" s="4"/>
      <c r="F64" s="5"/>
      <c r="I64" s="4"/>
      <c r="J64" s="5"/>
      <c r="M64" s="4"/>
      <c r="N64" s="5"/>
    </row>
    <row r="65" spans="1:14" x14ac:dyDescent="0.25">
      <c r="A65" s="68">
        <v>43281</v>
      </c>
      <c r="B65" s="69">
        <v>3009</v>
      </c>
      <c r="C65" s="15"/>
      <c r="E65" s="4"/>
      <c r="F65" s="5"/>
      <c r="I65" s="4"/>
      <c r="J65" s="5"/>
      <c r="M65" s="4"/>
      <c r="N65" s="5"/>
    </row>
    <row r="66" spans="1:14" x14ac:dyDescent="0.25">
      <c r="A66" s="68">
        <v>42885</v>
      </c>
      <c r="B66" s="69">
        <v>2965.36</v>
      </c>
      <c r="C66" s="15"/>
      <c r="E66" s="4"/>
      <c r="F66" s="5"/>
      <c r="I66" s="4"/>
      <c r="J66" s="5"/>
      <c r="M66" s="4"/>
      <c r="N66" s="5"/>
    </row>
    <row r="67" spans="1:14" x14ac:dyDescent="0.25">
      <c r="A67" s="68">
        <v>42953</v>
      </c>
      <c r="B67" s="69">
        <v>1077.17</v>
      </c>
      <c r="C67" s="15"/>
      <c r="E67" s="4"/>
      <c r="F67" s="5"/>
      <c r="I67" s="4"/>
      <c r="J67" s="5"/>
      <c r="M67" s="4"/>
      <c r="N67" s="5"/>
    </row>
    <row r="68" spans="1:14" x14ac:dyDescent="0.25">
      <c r="A68" s="68">
        <v>42885</v>
      </c>
      <c r="B68" s="69">
        <v>2720</v>
      </c>
      <c r="C68" s="15"/>
      <c r="E68" s="4"/>
      <c r="F68" s="5"/>
      <c r="I68" s="4"/>
      <c r="J68" s="5"/>
      <c r="M68" s="4"/>
      <c r="N68" s="5"/>
    </row>
    <row r="69" spans="1:14" x14ac:dyDescent="0.25">
      <c r="A69" s="68">
        <v>42526</v>
      </c>
      <c r="B69" s="69">
        <v>1999.59</v>
      </c>
      <c r="C69" s="15"/>
      <c r="E69" s="4"/>
      <c r="F69" s="5"/>
      <c r="I69" s="4"/>
      <c r="J69" s="5"/>
      <c r="M69" s="4"/>
      <c r="N69" s="5"/>
    </row>
    <row r="70" spans="1:14" x14ac:dyDescent="0.25">
      <c r="A70" s="68">
        <v>42460</v>
      </c>
      <c r="B70" s="69">
        <v>2194.1</v>
      </c>
      <c r="C70" s="15"/>
      <c r="E70" s="4"/>
      <c r="F70" s="5"/>
      <c r="I70" s="4"/>
      <c r="J70" s="5"/>
      <c r="M70" s="4"/>
      <c r="N70" s="5"/>
    </row>
    <row r="71" spans="1:14" x14ac:dyDescent="0.25">
      <c r="A71" s="68">
        <v>42583</v>
      </c>
      <c r="B71" s="69">
        <v>1538.71</v>
      </c>
      <c r="C71" s="15"/>
      <c r="E71" s="4"/>
      <c r="F71" s="5"/>
      <c r="I71" s="4"/>
      <c r="J71" s="5"/>
      <c r="M71" s="4"/>
      <c r="N71" s="5"/>
    </row>
    <row r="72" spans="1:14" x14ac:dyDescent="0.25">
      <c r="A72" s="68">
        <v>42885</v>
      </c>
      <c r="B72" s="69">
        <v>1528.2</v>
      </c>
      <c r="C72" s="15"/>
      <c r="E72" s="4"/>
      <c r="F72" s="5"/>
      <c r="I72" s="4"/>
      <c r="J72" s="5"/>
      <c r="M72" s="4"/>
      <c r="N72" s="5"/>
    </row>
    <row r="73" spans="1:14" x14ac:dyDescent="0.25">
      <c r="A73" s="68">
        <v>43373</v>
      </c>
      <c r="B73" s="69">
        <v>2807</v>
      </c>
      <c r="C73" s="15"/>
      <c r="E73" s="4"/>
      <c r="F73" s="5"/>
      <c r="I73" s="4"/>
      <c r="J73" s="5"/>
      <c r="M73" s="4"/>
      <c r="N73" s="5"/>
    </row>
    <row r="74" spans="1:14" x14ac:dyDescent="0.25">
      <c r="A74" s="68">
        <v>43403</v>
      </c>
      <c r="B74" s="69">
        <v>2866.38</v>
      </c>
      <c r="C74" s="15"/>
      <c r="E74" s="4"/>
      <c r="F74" s="5"/>
      <c r="I74" s="4"/>
      <c r="J74" s="5"/>
      <c r="M74" s="4"/>
      <c r="N74" s="5"/>
    </row>
    <row r="75" spans="1:14" x14ac:dyDescent="0.25">
      <c r="A75" s="68">
        <v>43038</v>
      </c>
      <c r="B75" s="69">
        <v>2866.38</v>
      </c>
      <c r="C75" s="15"/>
      <c r="E75" s="4"/>
      <c r="F75" s="5"/>
      <c r="I75" s="4"/>
      <c r="J75" s="5"/>
      <c r="M75" s="4"/>
      <c r="N75" s="5"/>
    </row>
    <row r="76" spans="1:14" x14ac:dyDescent="0.25">
      <c r="A76" s="68">
        <v>43279</v>
      </c>
      <c r="B76" s="69">
        <v>2897.69</v>
      </c>
      <c r="C76" s="15"/>
      <c r="E76" s="4"/>
      <c r="F76" s="5"/>
      <c r="I76" s="4"/>
      <c r="J76" s="5"/>
      <c r="M76" s="4"/>
      <c r="N76" s="5"/>
    </row>
    <row r="77" spans="1:14" x14ac:dyDescent="0.25">
      <c r="A77" s="68">
        <v>43108</v>
      </c>
      <c r="B77" s="69">
        <v>2439</v>
      </c>
      <c r="C77" s="15"/>
      <c r="E77" s="4"/>
      <c r="F77" s="5"/>
      <c r="I77" s="4"/>
      <c r="J77" s="5"/>
      <c r="M77" s="4"/>
      <c r="N77" s="5"/>
    </row>
    <row r="78" spans="1:14" x14ac:dyDescent="0.25">
      <c r="A78" s="68">
        <v>42584</v>
      </c>
      <c r="B78" s="69">
        <v>3124.94</v>
      </c>
      <c r="C78" s="15"/>
      <c r="E78" s="4"/>
      <c r="F78" s="5"/>
      <c r="I78" s="4"/>
      <c r="J78" s="5"/>
      <c r="M78" s="4"/>
      <c r="N78" s="5"/>
    </row>
    <row r="79" spans="1:14" x14ac:dyDescent="0.25">
      <c r="A79" s="68">
        <v>42568</v>
      </c>
      <c r="B79" s="69">
        <v>906.26</v>
      </c>
      <c r="C79" s="15"/>
      <c r="E79" s="4"/>
      <c r="F79" s="5"/>
      <c r="I79" s="4"/>
      <c r="J79" s="5"/>
      <c r="M79" s="4"/>
      <c r="N79" s="5"/>
    </row>
    <row r="80" spans="1:14" x14ac:dyDescent="0.25">
      <c r="A80" s="68">
        <v>43281</v>
      </c>
      <c r="B80" s="69">
        <v>2189</v>
      </c>
      <c r="C80" s="15"/>
      <c r="E80" s="4"/>
      <c r="F80" s="5"/>
      <c r="I80" s="4"/>
      <c r="J80" s="5"/>
      <c r="M80" s="4"/>
      <c r="N80" s="5"/>
    </row>
    <row r="81" spans="1:14" x14ac:dyDescent="0.25">
      <c r="A81" s="68">
        <v>42866</v>
      </c>
      <c r="B81" s="69">
        <v>2354</v>
      </c>
      <c r="C81" s="15"/>
      <c r="E81" s="4"/>
      <c r="F81" s="5"/>
      <c r="I81" s="4"/>
      <c r="J81" s="5"/>
      <c r="M81" s="4"/>
      <c r="N81" s="5"/>
    </row>
    <row r="82" spans="1:14" x14ac:dyDescent="0.25">
      <c r="A82" s="68">
        <v>42436</v>
      </c>
      <c r="B82" s="69">
        <v>2183</v>
      </c>
      <c r="C82" s="15"/>
      <c r="E82" s="4"/>
      <c r="F82" s="5"/>
      <c r="I82" s="4"/>
      <c r="J82" s="5"/>
      <c r="M82" s="4"/>
      <c r="N82" s="5"/>
    </row>
    <row r="83" spans="1:14" x14ac:dyDescent="0.25">
      <c r="A83" s="68">
        <v>43403</v>
      </c>
      <c r="B83" s="69">
        <v>1646.21</v>
      </c>
      <c r="C83" s="15"/>
      <c r="E83" s="4"/>
      <c r="F83" s="5"/>
      <c r="I83" s="4"/>
      <c r="J83" s="5"/>
      <c r="M83" s="4"/>
      <c r="N83" s="5"/>
    </row>
    <row r="84" spans="1:14" x14ac:dyDescent="0.25">
      <c r="A84" s="68">
        <v>42885</v>
      </c>
      <c r="B84" s="69">
        <v>1806.31</v>
      </c>
      <c r="C84" s="15"/>
      <c r="E84" s="4"/>
      <c r="F84" s="5"/>
      <c r="I84" s="4"/>
      <c r="J84" s="5"/>
      <c r="M84" s="4"/>
      <c r="N84" s="5"/>
    </row>
    <row r="85" spans="1:14" x14ac:dyDescent="0.25">
      <c r="A85" s="68">
        <v>43434</v>
      </c>
      <c r="B85" s="69">
        <v>1982.98</v>
      </c>
      <c r="C85" s="15"/>
      <c r="E85" s="4"/>
      <c r="F85" s="5"/>
      <c r="I85" s="4"/>
      <c r="J85" s="5"/>
      <c r="M85" s="4"/>
      <c r="N85" s="5"/>
    </row>
    <row r="86" spans="1:14" x14ac:dyDescent="0.25">
      <c r="A86" s="68">
        <v>43342</v>
      </c>
      <c r="B86" s="69">
        <v>2628</v>
      </c>
      <c r="C86" s="15"/>
      <c r="E86" s="4"/>
      <c r="F86" s="5"/>
      <c r="I86" s="4"/>
      <c r="J86" s="5"/>
      <c r="M86" s="4"/>
      <c r="N86" s="5"/>
    </row>
    <row r="87" spans="1:14" x14ac:dyDescent="0.25">
      <c r="A87" s="68">
        <v>42764</v>
      </c>
      <c r="B87" s="69">
        <v>2949.2</v>
      </c>
      <c r="C87" s="15"/>
      <c r="E87" s="4"/>
      <c r="F87" s="5"/>
      <c r="I87" s="4"/>
      <c r="J87" s="5"/>
      <c r="M87" s="4"/>
      <c r="N87" s="5"/>
    </row>
    <row r="88" spans="1:14" x14ac:dyDescent="0.25">
      <c r="A88" s="68">
        <v>43434</v>
      </c>
      <c r="B88" s="69">
        <v>2774</v>
      </c>
      <c r="C88" s="15"/>
      <c r="E88" s="4"/>
      <c r="F88" s="5"/>
      <c r="I88" s="4"/>
      <c r="J88" s="5"/>
      <c r="M88" s="4"/>
      <c r="N88" s="5"/>
    </row>
    <row r="89" spans="1:14" x14ac:dyDescent="0.25">
      <c r="A89" s="68">
        <v>43373</v>
      </c>
      <c r="B89" s="69">
        <v>2662.36</v>
      </c>
      <c r="C89" s="15"/>
      <c r="E89" s="4"/>
      <c r="F89" s="5"/>
      <c r="I89" s="4"/>
      <c r="J89" s="5"/>
      <c r="M89" s="4"/>
      <c r="N89" s="5"/>
    </row>
    <row r="90" spans="1:14" x14ac:dyDescent="0.25">
      <c r="A90" s="68">
        <v>43373</v>
      </c>
      <c r="B90" s="69">
        <v>2060</v>
      </c>
      <c r="C90" s="15"/>
      <c r="E90" s="4"/>
      <c r="F90" s="5"/>
      <c r="I90" s="4"/>
      <c r="J90" s="5"/>
      <c r="M90" s="4"/>
      <c r="N90" s="5"/>
    </row>
    <row r="91" spans="1:14" x14ac:dyDescent="0.25">
      <c r="A91" s="68">
        <v>43349</v>
      </c>
      <c r="B91" s="69">
        <v>2075</v>
      </c>
      <c r="C91" s="15"/>
      <c r="E91" s="4"/>
      <c r="F91" s="5"/>
      <c r="I91" s="4"/>
      <c r="J91" s="5"/>
      <c r="M91" s="4"/>
      <c r="N91" s="5"/>
    </row>
    <row r="92" spans="1:14" x14ac:dyDescent="0.25">
      <c r="A92" s="68">
        <v>43349</v>
      </c>
      <c r="B92" s="69">
        <v>1935</v>
      </c>
      <c r="C92" s="15"/>
      <c r="E92" s="4"/>
      <c r="F92" s="5"/>
      <c r="I92" s="4"/>
      <c r="J92" s="5"/>
      <c r="M92" s="4"/>
      <c r="N92" s="5"/>
    </row>
    <row r="93" spans="1:14" x14ac:dyDescent="0.25">
      <c r="A93" s="68">
        <v>42967</v>
      </c>
      <c r="B93" s="69">
        <v>1440.78</v>
      </c>
      <c r="C93" s="15"/>
      <c r="E93" s="4"/>
      <c r="F93" s="5"/>
      <c r="I93" s="4"/>
      <c r="J93" s="5"/>
      <c r="M93" s="4"/>
      <c r="N93" s="5"/>
    </row>
    <row r="94" spans="1:14" x14ac:dyDescent="0.25">
      <c r="A94" s="68">
        <v>43342</v>
      </c>
      <c r="B94" s="69">
        <v>1410.26</v>
      </c>
      <c r="C94" s="15"/>
      <c r="E94" s="4"/>
      <c r="F94" s="5"/>
      <c r="I94" s="4"/>
      <c r="J94" s="5"/>
      <c r="M94" s="4"/>
      <c r="N94" s="5"/>
    </row>
    <row r="95" spans="1:14" x14ac:dyDescent="0.25">
      <c r="A95" s="68">
        <v>43342</v>
      </c>
      <c r="B95" s="69">
        <v>1029.08</v>
      </c>
      <c r="C95" s="15"/>
      <c r="E95" s="4"/>
      <c r="F95" s="5"/>
      <c r="I95" s="4"/>
      <c r="J95" s="5"/>
      <c r="M95" s="4"/>
      <c r="N95" s="5"/>
    </row>
    <row r="96" spans="1:14" x14ac:dyDescent="0.25">
      <c r="A96" s="68">
        <v>43323</v>
      </c>
      <c r="B96" s="69">
        <v>1477.78</v>
      </c>
      <c r="C96" s="15"/>
      <c r="E96" s="4"/>
      <c r="F96" s="5"/>
      <c r="I96" s="4"/>
      <c r="J96" s="5"/>
      <c r="M96" s="4"/>
      <c r="N96" s="5"/>
    </row>
    <row r="97" spans="1:14" x14ac:dyDescent="0.25">
      <c r="A97" s="68">
        <v>43323</v>
      </c>
      <c r="B97" s="69">
        <v>1431.94</v>
      </c>
      <c r="C97" s="15"/>
      <c r="E97" s="4"/>
      <c r="F97" s="5"/>
      <c r="I97" s="4"/>
      <c r="J97" s="5"/>
      <c r="M97" s="4"/>
      <c r="N97" s="5"/>
    </row>
    <row r="98" spans="1:14" x14ac:dyDescent="0.25">
      <c r="A98" s="68">
        <v>43312</v>
      </c>
      <c r="B98" s="69">
        <v>705.21</v>
      </c>
      <c r="C98" s="15"/>
      <c r="E98" s="4"/>
      <c r="F98" s="5"/>
      <c r="I98" s="4"/>
      <c r="J98" s="5"/>
      <c r="M98" s="4"/>
      <c r="N98" s="5"/>
    </row>
    <row r="99" spans="1:14" x14ac:dyDescent="0.25">
      <c r="A99" s="68">
        <v>42794</v>
      </c>
      <c r="B99" s="69">
        <v>768.96</v>
      </c>
      <c r="C99" s="15"/>
      <c r="E99" s="4"/>
      <c r="F99" s="5"/>
      <c r="I99" s="4"/>
      <c r="J99" s="5"/>
      <c r="M99" s="4"/>
      <c r="N99" s="5"/>
    </row>
    <row r="100" spans="1:14" x14ac:dyDescent="0.25">
      <c r="A100" s="68">
        <v>42794</v>
      </c>
      <c r="B100" s="69">
        <v>1645</v>
      </c>
      <c r="C100" s="15"/>
      <c r="E100" s="4"/>
      <c r="F100" s="5"/>
      <c r="I100" s="4"/>
      <c r="J100" s="5"/>
      <c r="M100" s="4"/>
      <c r="N100" s="5"/>
    </row>
    <row r="101" spans="1:14" x14ac:dyDescent="0.25">
      <c r="A101" s="68">
        <v>42371</v>
      </c>
      <c r="B101" s="69">
        <v>1786</v>
      </c>
      <c r="C101" s="15"/>
      <c r="E101" s="4"/>
      <c r="F101" s="5"/>
      <c r="I101" s="4"/>
      <c r="J101" s="5"/>
      <c r="M101" s="4"/>
      <c r="N101" s="5"/>
    </row>
    <row r="102" spans="1:14" x14ac:dyDescent="0.25">
      <c r="A102" s="68">
        <v>42371</v>
      </c>
      <c r="B102" s="69">
        <v>1235.3699999999999</v>
      </c>
      <c r="C102" s="15"/>
      <c r="E102" s="4"/>
      <c r="F102" s="5"/>
      <c r="I102" s="4"/>
      <c r="J102" s="5"/>
      <c r="M102" s="4"/>
      <c r="N102" s="5"/>
    </row>
    <row r="103" spans="1:14" x14ac:dyDescent="0.25">
      <c r="A103" s="68">
        <v>42398</v>
      </c>
      <c r="B103" s="69">
        <v>1329.73</v>
      </c>
      <c r="C103" s="15"/>
      <c r="E103" s="4"/>
      <c r="F103" s="5"/>
      <c r="I103" s="4"/>
      <c r="J103" s="5"/>
      <c r="M103" s="4"/>
      <c r="N103" s="5"/>
    </row>
    <row r="104" spans="1:14" x14ac:dyDescent="0.25">
      <c r="A104" s="68">
        <v>42398</v>
      </c>
      <c r="B104" s="69">
        <v>896.23</v>
      </c>
      <c r="C104" s="15"/>
      <c r="E104" s="4"/>
      <c r="F104" s="5"/>
      <c r="I104" s="4"/>
      <c r="J104" s="5"/>
      <c r="M104" s="4"/>
      <c r="N104" s="5"/>
    </row>
    <row r="105" spans="1:14" x14ac:dyDescent="0.25">
      <c r="A105" s="68">
        <v>43434</v>
      </c>
      <c r="B105" s="69">
        <v>812</v>
      </c>
      <c r="C105" s="15"/>
      <c r="E105" s="4"/>
      <c r="F105" s="5"/>
      <c r="I105" s="4"/>
      <c r="J105" s="5"/>
      <c r="M105" s="4"/>
      <c r="N105" s="5"/>
    </row>
    <row r="106" spans="1:14" x14ac:dyDescent="0.25">
      <c r="A106" s="68">
        <v>43342</v>
      </c>
      <c r="B106" s="69">
        <v>586</v>
      </c>
      <c r="C106" s="15"/>
      <c r="E106" s="4"/>
      <c r="F106" s="5"/>
      <c r="I106" s="4"/>
      <c r="J106" s="5"/>
      <c r="M106" s="4"/>
      <c r="N106" s="5"/>
    </row>
    <row r="107" spans="1:14" x14ac:dyDescent="0.25">
      <c r="A107" s="68">
        <v>42764</v>
      </c>
      <c r="B107" s="69">
        <v>717.17</v>
      </c>
      <c r="C107" s="15"/>
      <c r="E107" s="4"/>
      <c r="F107" s="5"/>
      <c r="I107" s="4"/>
      <c r="J107" s="5"/>
      <c r="M107" s="4"/>
      <c r="N107" s="5"/>
    </row>
    <row r="108" spans="1:14" x14ac:dyDescent="0.25">
      <c r="A108" s="68">
        <v>42674</v>
      </c>
      <c r="B108" s="69">
        <v>544</v>
      </c>
      <c r="C108" s="15"/>
      <c r="E108" s="4"/>
      <c r="F108" s="5"/>
      <c r="I108" s="4"/>
      <c r="J108" s="5"/>
      <c r="M108" s="4"/>
      <c r="N108" s="5"/>
    </row>
    <row r="109" spans="1:14" x14ac:dyDescent="0.25">
      <c r="A109" s="68">
        <v>42552</v>
      </c>
      <c r="B109" s="69">
        <v>520.66</v>
      </c>
      <c r="C109" s="15"/>
      <c r="E109" s="4"/>
      <c r="F109" s="5"/>
      <c r="I109" s="4"/>
      <c r="J109" s="5"/>
      <c r="M109" s="4"/>
      <c r="N109" s="5"/>
    </row>
    <row r="110" spans="1:14" x14ac:dyDescent="0.25">
      <c r="A110" s="68">
        <v>42855</v>
      </c>
      <c r="B110" s="69">
        <v>536.09</v>
      </c>
      <c r="C110" s="15"/>
      <c r="E110" s="4"/>
      <c r="F110" s="5"/>
      <c r="I110" s="4"/>
      <c r="J110" s="5"/>
      <c r="M110" s="4"/>
      <c r="N110" s="5"/>
    </row>
    <row r="111" spans="1:14" x14ac:dyDescent="0.25">
      <c r="A111" s="68">
        <v>43008</v>
      </c>
      <c r="B111" s="69">
        <v>532</v>
      </c>
      <c r="C111" s="15"/>
      <c r="E111" s="4"/>
      <c r="F111" s="5"/>
      <c r="I111" s="4"/>
      <c r="J111" s="5"/>
      <c r="M111" s="4"/>
      <c r="N111" s="5"/>
    </row>
    <row r="112" spans="1:14" x14ac:dyDescent="0.25">
      <c r="A112" s="68">
        <v>43077</v>
      </c>
      <c r="B112" s="69">
        <v>587.80999999999995</v>
      </c>
      <c r="C112" s="15"/>
      <c r="E112" s="4"/>
      <c r="F112" s="5"/>
      <c r="I112" s="4"/>
      <c r="J112" s="5"/>
      <c r="M112" s="4"/>
      <c r="N112" s="5"/>
    </row>
    <row r="113" spans="1:14" x14ac:dyDescent="0.25">
      <c r="A113" s="68">
        <v>42370</v>
      </c>
      <c r="B113" s="69">
        <v>452.17</v>
      </c>
      <c r="C113" s="15"/>
      <c r="E113" s="4"/>
      <c r="F113" s="5"/>
      <c r="I113" s="4"/>
      <c r="J113" s="5"/>
      <c r="M113" s="4"/>
      <c r="N113" s="5"/>
    </row>
    <row r="114" spans="1:14" x14ac:dyDescent="0.25">
      <c r="A114" s="68">
        <v>42771</v>
      </c>
      <c r="B114" s="69">
        <v>633</v>
      </c>
      <c r="C114" s="15"/>
      <c r="E114" s="4"/>
      <c r="F114" s="5"/>
      <c r="I114" s="4"/>
      <c r="J114" s="5"/>
      <c r="M114" s="4"/>
      <c r="N114" s="5"/>
    </row>
    <row r="115" spans="1:14" x14ac:dyDescent="0.25">
      <c r="A115" s="68">
        <v>42610</v>
      </c>
      <c r="B115" s="69">
        <v>530</v>
      </c>
      <c r="C115" s="15"/>
      <c r="E115" s="4"/>
      <c r="F115" s="5"/>
      <c r="I115" s="4"/>
      <c r="J115" s="5"/>
      <c r="M115" s="4"/>
      <c r="N115" s="5"/>
    </row>
    <row r="116" spans="1:14" x14ac:dyDescent="0.25">
      <c r="A116" s="68">
        <v>43038</v>
      </c>
      <c r="B116" s="69">
        <v>440</v>
      </c>
      <c r="C116" s="15"/>
      <c r="E116" s="4"/>
      <c r="F116" s="5"/>
      <c r="I116" s="4"/>
      <c r="J116" s="5"/>
      <c r="M116" s="4"/>
      <c r="N116" s="5"/>
    </row>
    <row r="117" spans="1:14" x14ac:dyDescent="0.25">
      <c r="A117" s="68">
        <v>42736</v>
      </c>
      <c r="B117" s="69">
        <v>646</v>
      </c>
      <c r="C117" s="15"/>
      <c r="E117" s="4"/>
      <c r="F117" s="5"/>
      <c r="I117" s="4"/>
      <c r="J117" s="5"/>
      <c r="M117" s="4"/>
      <c r="N117" s="5"/>
    </row>
    <row r="118" spans="1:14" x14ac:dyDescent="0.25">
      <c r="A118" s="68">
        <v>42794</v>
      </c>
      <c r="B118" s="69">
        <v>1062</v>
      </c>
      <c r="C118" s="15"/>
      <c r="E118" s="4"/>
      <c r="F118" s="5"/>
      <c r="I118" s="4"/>
      <c r="J118" s="5"/>
      <c r="M118" s="4"/>
      <c r="N118" s="5"/>
    </row>
    <row r="119" spans="1:14" x14ac:dyDescent="0.25">
      <c r="A119" s="68">
        <v>43331</v>
      </c>
      <c r="B119" s="69">
        <v>1062</v>
      </c>
      <c r="C119" s="15"/>
      <c r="E119" s="4"/>
      <c r="F119" s="5"/>
      <c r="I119" s="4"/>
      <c r="J119" s="5"/>
      <c r="M119" s="4"/>
      <c r="N119" s="5"/>
    </row>
    <row r="120" spans="1:14" x14ac:dyDescent="0.25">
      <c r="A120" s="68">
        <v>42470</v>
      </c>
      <c r="B120" s="69">
        <v>645.52</v>
      </c>
      <c r="C120" s="15"/>
      <c r="E120" s="4"/>
      <c r="F120" s="5"/>
      <c r="I120" s="4"/>
      <c r="J120" s="5"/>
      <c r="M120" s="4"/>
      <c r="N120" s="5"/>
    </row>
    <row r="121" spans="1:14" x14ac:dyDescent="0.25">
      <c r="A121" s="68">
        <v>42765</v>
      </c>
      <c r="B121" s="69">
        <v>14263.82</v>
      </c>
      <c r="C121" s="15"/>
      <c r="E121" s="4"/>
      <c r="F121" s="5"/>
      <c r="I121" s="4"/>
      <c r="J121" s="5"/>
      <c r="M121" s="4"/>
      <c r="N121" s="5"/>
    </row>
    <row r="122" spans="1:14" x14ac:dyDescent="0.25">
      <c r="A122" s="68">
        <v>42552</v>
      </c>
      <c r="B122" s="69">
        <v>5192.04</v>
      </c>
      <c r="C122" s="15"/>
      <c r="E122" s="4"/>
      <c r="F122" s="5"/>
      <c r="I122" s="4"/>
      <c r="J122" s="5"/>
      <c r="M122" s="4"/>
      <c r="N122" s="5"/>
    </row>
    <row r="123" spans="1:14" x14ac:dyDescent="0.25">
      <c r="A123" s="68">
        <v>42552</v>
      </c>
      <c r="B123" s="69">
        <v>1642</v>
      </c>
      <c r="C123" s="15"/>
      <c r="E123" s="4"/>
      <c r="F123" s="5"/>
      <c r="I123" s="4"/>
      <c r="J123" s="5"/>
      <c r="M123" s="4"/>
      <c r="N123" s="5"/>
    </row>
    <row r="124" spans="1:14" x14ac:dyDescent="0.25">
      <c r="A124" s="68">
        <v>43069</v>
      </c>
      <c r="B124" s="69">
        <v>4403.58</v>
      </c>
      <c r="C124" s="15"/>
      <c r="E124" s="4"/>
      <c r="F124" s="5"/>
      <c r="I124" s="4"/>
      <c r="J124" s="5"/>
      <c r="M124" s="4"/>
      <c r="N124" s="5"/>
    </row>
    <row r="125" spans="1:14" x14ac:dyDescent="0.25">
      <c r="A125" s="68">
        <v>43330</v>
      </c>
      <c r="B125" s="69">
        <v>1511</v>
      </c>
      <c r="C125" s="15"/>
      <c r="E125" s="4"/>
      <c r="F125" s="5"/>
      <c r="I125" s="4"/>
      <c r="J125" s="5"/>
      <c r="M125" s="4"/>
      <c r="N125" s="5"/>
    </row>
    <row r="126" spans="1:14" x14ac:dyDescent="0.25">
      <c r="A126" s="68">
        <v>42992</v>
      </c>
      <c r="B126" s="69">
        <v>2410</v>
      </c>
      <c r="C126" s="15"/>
      <c r="E126" s="4"/>
      <c r="F126" s="5"/>
      <c r="I126" s="4"/>
      <c r="J126" s="5"/>
      <c r="M126" s="4"/>
      <c r="N126" s="5"/>
    </row>
    <row r="127" spans="1:14" x14ac:dyDescent="0.25">
      <c r="A127" s="68">
        <v>43331</v>
      </c>
      <c r="B127" s="69">
        <v>21834.22</v>
      </c>
      <c r="C127" s="15"/>
      <c r="E127" s="4"/>
      <c r="F127" s="5"/>
      <c r="I127" s="4"/>
      <c r="J127" s="5"/>
      <c r="M127" s="4"/>
      <c r="N127" s="5"/>
    </row>
    <row r="128" spans="1:14" x14ac:dyDescent="0.25">
      <c r="A128" s="68">
        <v>42876</v>
      </c>
      <c r="B128" s="69">
        <v>9950.73</v>
      </c>
      <c r="C128" s="15"/>
      <c r="E128" s="4"/>
      <c r="F128" s="5"/>
      <c r="I128" s="4"/>
      <c r="J128" s="5"/>
      <c r="M128" s="4"/>
      <c r="N128" s="5"/>
    </row>
    <row r="129" spans="1:14" x14ac:dyDescent="0.25">
      <c r="A129" s="68">
        <v>42577</v>
      </c>
      <c r="B129" s="69">
        <v>62553.65</v>
      </c>
      <c r="C129" s="15"/>
      <c r="E129" s="4"/>
      <c r="F129" s="5"/>
      <c r="I129" s="4"/>
      <c r="J129" s="5"/>
      <c r="M129" s="4"/>
      <c r="N129" s="5"/>
    </row>
    <row r="130" spans="1:14" x14ac:dyDescent="0.25">
      <c r="A130" s="68">
        <v>42666</v>
      </c>
      <c r="B130" s="69">
        <v>62553.65</v>
      </c>
      <c r="C130" s="15"/>
      <c r="E130" s="4"/>
      <c r="F130" s="5"/>
      <c r="I130" s="4"/>
      <c r="J130" s="5"/>
      <c r="M130" s="4"/>
      <c r="N130" s="5"/>
    </row>
    <row r="131" spans="1:14" x14ac:dyDescent="0.25">
      <c r="A131" s="68">
        <v>42794</v>
      </c>
      <c r="B131" s="69">
        <v>2387.64</v>
      </c>
      <c r="C131" s="15"/>
      <c r="E131" s="4"/>
      <c r="F131" s="5"/>
      <c r="I131" s="4"/>
      <c r="J131" s="5"/>
      <c r="M131" s="4"/>
      <c r="N131" s="5"/>
    </row>
    <row r="132" spans="1:14" x14ac:dyDescent="0.25">
      <c r="A132" s="68">
        <v>42644</v>
      </c>
      <c r="B132" s="69">
        <v>67812.789999999994</v>
      </c>
      <c r="C132" s="15"/>
      <c r="E132" s="4"/>
      <c r="F132" s="5"/>
      <c r="I132" s="4"/>
      <c r="J132" s="5"/>
      <c r="M132" s="4"/>
      <c r="N132" s="5"/>
    </row>
    <row r="133" spans="1:14" x14ac:dyDescent="0.25">
      <c r="A133" s="68">
        <v>42503</v>
      </c>
      <c r="B133" s="69">
        <v>45720.6</v>
      </c>
      <c r="C133" s="15"/>
      <c r="E133" s="4"/>
      <c r="F133" s="5"/>
      <c r="I133" s="4"/>
      <c r="J133" s="5"/>
      <c r="M133" s="4"/>
      <c r="N133" s="5"/>
    </row>
    <row r="134" spans="1:14" x14ac:dyDescent="0.25">
      <c r="A134" s="68">
        <v>43038</v>
      </c>
      <c r="B134" s="69">
        <v>20315.03</v>
      </c>
      <c r="C134" s="15"/>
      <c r="E134" s="4"/>
      <c r="F134" s="5"/>
      <c r="I134" s="4"/>
      <c r="J134" s="5"/>
      <c r="M134" s="4"/>
      <c r="N134" s="5"/>
    </row>
    <row r="135" spans="1:14" x14ac:dyDescent="0.25">
      <c r="A135" s="68">
        <v>43209</v>
      </c>
      <c r="B135" s="69">
        <v>2787.3</v>
      </c>
      <c r="C135" s="15"/>
      <c r="E135" s="4"/>
      <c r="F135" s="5"/>
      <c r="I135" s="4"/>
      <c r="J135" s="5"/>
      <c r="M135" s="4"/>
      <c r="N135" s="5"/>
    </row>
    <row r="136" spans="1:14" x14ac:dyDescent="0.25">
      <c r="A136" s="68">
        <v>42674</v>
      </c>
      <c r="B136" s="69">
        <v>23182.13</v>
      </c>
      <c r="C136" s="15"/>
      <c r="E136" s="4"/>
      <c r="F136" s="5"/>
      <c r="I136" s="4"/>
      <c r="J136" s="5"/>
      <c r="M136" s="4"/>
      <c r="N136" s="5"/>
    </row>
    <row r="137" spans="1:14" x14ac:dyDescent="0.25">
      <c r="A137" s="68">
        <v>42752</v>
      </c>
      <c r="B137" s="69">
        <v>1811.94</v>
      </c>
      <c r="C137" s="15"/>
      <c r="E137" s="4"/>
      <c r="F137" s="5"/>
      <c r="I137" s="4"/>
      <c r="J137" s="5"/>
      <c r="M137" s="4"/>
      <c r="N137" s="5"/>
    </row>
    <row r="138" spans="1:14" x14ac:dyDescent="0.25">
      <c r="A138" s="68">
        <v>43036</v>
      </c>
      <c r="B138" s="69">
        <v>21909.13</v>
      </c>
      <c r="C138" s="15"/>
      <c r="E138" s="4"/>
      <c r="F138" s="5"/>
      <c r="I138" s="4"/>
      <c r="J138" s="5"/>
      <c r="M138" s="4"/>
      <c r="N138" s="5"/>
    </row>
    <row r="139" spans="1:14" x14ac:dyDescent="0.25">
      <c r="A139" s="68">
        <v>43332</v>
      </c>
      <c r="B139" s="69">
        <v>2936.07</v>
      </c>
      <c r="C139" s="15"/>
      <c r="E139" s="4"/>
      <c r="F139" s="5"/>
      <c r="I139" s="4"/>
      <c r="J139" s="5"/>
      <c r="M139" s="4"/>
      <c r="N139" s="5"/>
    </row>
    <row r="140" spans="1:14" x14ac:dyDescent="0.25">
      <c r="A140" s="68">
        <v>42722</v>
      </c>
      <c r="B140" s="69">
        <v>4191.5</v>
      </c>
      <c r="C140" s="15"/>
      <c r="E140" s="4"/>
      <c r="F140" s="5"/>
      <c r="I140" s="4"/>
      <c r="J140" s="5"/>
      <c r="M140" s="4"/>
      <c r="N140" s="5"/>
    </row>
    <row r="141" spans="1:14" x14ac:dyDescent="0.25">
      <c r="A141" s="68">
        <v>43007</v>
      </c>
      <c r="B141" s="69">
        <v>33671.86</v>
      </c>
      <c r="C141" s="15"/>
      <c r="E141" s="4"/>
      <c r="F141" s="5"/>
      <c r="I141" s="4"/>
      <c r="J141" s="5"/>
      <c r="M141" s="4"/>
      <c r="N141" s="5"/>
    </row>
    <row r="142" spans="1:14" x14ac:dyDescent="0.25">
      <c r="A142" s="68">
        <v>42924</v>
      </c>
      <c r="B142" s="69">
        <v>23832.240000000002</v>
      </c>
      <c r="C142" s="15"/>
      <c r="E142" s="4"/>
      <c r="F142" s="5"/>
      <c r="I142" s="4"/>
      <c r="J142" s="5"/>
      <c r="M142" s="4"/>
      <c r="N142" s="5"/>
    </row>
    <row r="143" spans="1:14" x14ac:dyDescent="0.25">
      <c r="A143" s="68">
        <v>42456</v>
      </c>
      <c r="B143" s="69">
        <v>2500</v>
      </c>
      <c r="C143" s="15"/>
      <c r="E143" s="4"/>
      <c r="F143" s="5"/>
      <c r="I143" s="4"/>
      <c r="J143" s="5"/>
      <c r="M143" s="4"/>
      <c r="N143" s="5"/>
    </row>
    <row r="144" spans="1:14" x14ac:dyDescent="0.25">
      <c r="A144" s="68">
        <v>42794</v>
      </c>
      <c r="B144" s="69">
        <v>21764.37</v>
      </c>
      <c r="C144" s="15"/>
      <c r="E144" s="4"/>
      <c r="F144" s="5"/>
      <c r="I144" s="4"/>
      <c r="J144" s="5"/>
      <c r="M144" s="4"/>
      <c r="N144" s="5"/>
    </row>
    <row r="145" spans="1:14" x14ac:dyDescent="0.25">
      <c r="A145" s="68">
        <v>42566</v>
      </c>
      <c r="B145" s="69">
        <v>99154.94</v>
      </c>
      <c r="C145" s="15"/>
      <c r="E145" s="4"/>
      <c r="F145" s="5"/>
      <c r="I145" s="4"/>
      <c r="J145" s="5"/>
      <c r="M145" s="4"/>
      <c r="N145" s="5"/>
    </row>
    <row r="146" spans="1:14" x14ac:dyDescent="0.25">
      <c r="A146" s="68">
        <v>43092</v>
      </c>
      <c r="B146" s="69">
        <v>10000</v>
      </c>
      <c r="C146" s="15"/>
      <c r="E146" s="4"/>
      <c r="F146" s="5"/>
      <c r="I146" s="4"/>
      <c r="J146" s="5"/>
      <c r="M146" s="4"/>
      <c r="N146" s="5"/>
    </row>
    <row r="147" spans="1:14" x14ac:dyDescent="0.25">
      <c r="A147" s="68">
        <v>42436</v>
      </c>
      <c r="B147" s="69">
        <v>23427.54</v>
      </c>
      <c r="C147" s="15"/>
      <c r="E147" s="4"/>
      <c r="F147" s="5"/>
      <c r="I147" s="4"/>
      <c r="J147" s="5"/>
      <c r="M147" s="4"/>
      <c r="N147" s="5"/>
    </row>
    <row r="148" spans="1:14" x14ac:dyDescent="0.25">
      <c r="A148" s="68">
        <v>43072</v>
      </c>
      <c r="B148" s="69">
        <v>91537.22</v>
      </c>
      <c r="C148" s="15"/>
      <c r="E148" s="4"/>
      <c r="F148" s="5"/>
      <c r="I148" s="4"/>
      <c r="J148" s="5"/>
      <c r="M148" s="4"/>
      <c r="N148" s="5"/>
    </row>
    <row r="149" spans="1:14" x14ac:dyDescent="0.25">
      <c r="A149" s="68">
        <v>43370</v>
      </c>
      <c r="B149" s="69">
        <v>6051.99</v>
      </c>
      <c r="C149" s="15"/>
      <c r="E149" s="4"/>
      <c r="F149" s="5"/>
      <c r="I149" s="4"/>
      <c r="J149" s="5"/>
      <c r="M149" s="4"/>
      <c r="N149" s="5"/>
    </row>
    <row r="150" spans="1:14" x14ac:dyDescent="0.25">
      <c r="A150" s="68">
        <v>43247</v>
      </c>
      <c r="B150" s="69">
        <v>43632.67</v>
      </c>
      <c r="C150" s="15"/>
      <c r="E150" s="4"/>
      <c r="F150" s="5"/>
      <c r="I150" s="4"/>
      <c r="J150" s="5"/>
      <c r="M150" s="4"/>
      <c r="N150" s="5"/>
    </row>
    <row r="151" spans="1:14" x14ac:dyDescent="0.25">
      <c r="A151" s="68">
        <v>43247</v>
      </c>
      <c r="B151" s="69">
        <v>64098.64</v>
      </c>
      <c r="C151" s="15"/>
      <c r="E151" s="4"/>
      <c r="F151" s="5"/>
      <c r="I151" s="4"/>
      <c r="J151" s="5"/>
      <c r="M151" s="4"/>
      <c r="N151" s="5"/>
    </row>
    <row r="152" spans="1:14" x14ac:dyDescent="0.25">
      <c r="A152" s="68">
        <v>43068</v>
      </c>
      <c r="B152" s="69">
        <v>94327.84</v>
      </c>
      <c r="C152" s="15"/>
      <c r="E152" s="4"/>
      <c r="F152" s="5"/>
      <c r="I152" s="4"/>
      <c r="J152" s="5"/>
      <c r="M152" s="4"/>
      <c r="N152" s="5"/>
    </row>
    <row r="153" spans="1:14" x14ac:dyDescent="0.25">
      <c r="A153" s="68">
        <v>43412</v>
      </c>
      <c r="B153" s="69">
        <v>10440.5</v>
      </c>
      <c r="C153" s="15"/>
      <c r="E153" s="4"/>
      <c r="F153" s="5"/>
      <c r="I153" s="4"/>
      <c r="J153" s="5"/>
      <c r="M153" s="4"/>
      <c r="N153" s="5"/>
    </row>
    <row r="154" spans="1:14" x14ac:dyDescent="0.25">
      <c r="A154" s="68">
        <v>42456</v>
      </c>
      <c r="B154" s="69">
        <v>143727.06</v>
      </c>
      <c r="C154" s="15"/>
      <c r="E154" s="4"/>
      <c r="F154" s="5"/>
      <c r="I154" s="4"/>
      <c r="J154" s="5"/>
      <c r="M154" s="4"/>
      <c r="N154" s="5"/>
    </row>
    <row r="155" spans="1:14" x14ac:dyDescent="0.25">
      <c r="A155" s="68">
        <v>42456</v>
      </c>
      <c r="B155" s="69">
        <v>10000</v>
      </c>
      <c r="C155" s="15"/>
      <c r="E155" s="4"/>
      <c r="F155" s="5"/>
      <c r="I155" s="4"/>
      <c r="J155" s="5"/>
      <c r="M155" s="4"/>
      <c r="N155" s="5"/>
    </row>
    <row r="156" spans="1:14" x14ac:dyDescent="0.25">
      <c r="A156" s="68">
        <v>43407</v>
      </c>
      <c r="B156" s="69">
        <v>26062.1</v>
      </c>
      <c r="C156" s="15"/>
      <c r="E156" s="4"/>
      <c r="F156" s="5"/>
      <c r="I156" s="4"/>
      <c r="J156" s="5"/>
      <c r="M156" s="4"/>
      <c r="N156" s="5"/>
    </row>
    <row r="157" spans="1:14" x14ac:dyDescent="0.25">
      <c r="A157" s="68">
        <v>43182</v>
      </c>
      <c r="B157" s="69">
        <v>54166.3</v>
      </c>
      <c r="C157" s="15"/>
      <c r="E157" s="4"/>
      <c r="F157" s="5"/>
      <c r="I157" s="4"/>
      <c r="J157" s="5"/>
      <c r="M157" s="4"/>
      <c r="N157" s="5"/>
    </row>
    <row r="158" spans="1:14" x14ac:dyDescent="0.25">
      <c r="A158" s="68">
        <v>42929</v>
      </c>
      <c r="B158" s="69">
        <v>61000.97</v>
      </c>
      <c r="C158" s="15"/>
      <c r="E158" s="4"/>
      <c r="F158" s="5"/>
      <c r="I158" s="4"/>
      <c r="J158" s="5"/>
      <c r="M158" s="4"/>
      <c r="N158" s="5"/>
    </row>
    <row r="159" spans="1:14" x14ac:dyDescent="0.25">
      <c r="A159" s="68">
        <v>42617</v>
      </c>
      <c r="B159" s="69">
        <v>61000.97</v>
      </c>
      <c r="C159" s="15"/>
      <c r="E159" s="4"/>
      <c r="F159" s="5"/>
      <c r="I159" s="4"/>
      <c r="J159" s="5"/>
      <c r="M159" s="4"/>
      <c r="N159" s="5"/>
    </row>
    <row r="160" spans="1:14" x14ac:dyDescent="0.25">
      <c r="A160" s="68">
        <v>42399</v>
      </c>
      <c r="B160" s="69">
        <v>18399.099999999999</v>
      </c>
      <c r="C160" s="15"/>
      <c r="E160" s="4"/>
      <c r="F160" s="5"/>
      <c r="I160" s="4"/>
      <c r="J160" s="5"/>
      <c r="M160" s="4"/>
      <c r="N160" s="5"/>
    </row>
    <row r="161" spans="1:14" x14ac:dyDescent="0.25">
      <c r="A161" s="68">
        <v>43249</v>
      </c>
      <c r="B161" s="69">
        <v>12350.75</v>
      </c>
      <c r="C161" s="15"/>
      <c r="E161" s="4"/>
      <c r="F161" s="5"/>
      <c r="I161" s="4"/>
      <c r="J161" s="5"/>
      <c r="M161" s="4"/>
      <c r="N161" s="5"/>
    </row>
    <row r="162" spans="1:14" x14ac:dyDescent="0.25">
      <c r="A162" s="68">
        <v>43090</v>
      </c>
      <c r="B162" s="69">
        <v>53824.53</v>
      </c>
      <c r="C162" s="15"/>
      <c r="E162" s="4"/>
      <c r="F162" s="5"/>
      <c r="I162" s="4"/>
      <c r="J162" s="5"/>
      <c r="M162" s="4"/>
      <c r="N162" s="5"/>
    </row>
    <row r="163" spans="1:14" x14ac:dyDescent="0.25">
      <c r="A163" s="68">
        <v>42883</v>
      </c>
      <c r="B163" s="69">
        <v>54166.77</v>
      </c>
      <c r="C163" s="15"/>
      <c r="E163" s="4"/>
      <c r="F163" s="5"/>
      <c r="I163" s="4"/>
      <c r="J163" s="5"/>
      <c r="M163" s="4"/>
      <c r="N163" s="5"/>
    </row>
    <row r="164" spans="1:14" x14ac:dyDescent="0.25">
      <c r="A164" s="68">
        <v>42415</v>
      </c>
      <c r="B164" s="69">
        <v>18880.939999999999</v>
      </c>
      <c r="C164" s="15"/>
      <c r="E164" s="4"/>
      <c r="F164" s="5"/>
      <c r="I164" s="4"/>
      <c r="J164" s="5"/>
      <c r="M164" s="4"/>
      <c r="N164" s="5"/>
    </row>
    <row r="165" spans="1:14" x14ac:dyDescent="0.25">
      <c r="A165" s="68">
        <v>43401</v>
      </c>
      <c r="B165" s="69">
        <v>5000</v>
      </c>
      <c r="C165" s="15"/>
      <c r="E165" s="4"/>
      <c r="F165" s="5"/>
      <c r="I165" s="4"/>
      <c r="J165" s="5"/>
      <c r="M165" s="4"/>
      <c r="N165" s="5"/>
    </row>
    <row r="166" spans="1:14" x14ac:dyDescent="0.25">
      <c r="A166" s="68">
        <v>42939</v>
      </c>
      <c r="B166" s="69">
        <v>37.65</v>
      </c>
      <c r="C166" s="15"/>
      <c r="E166" s="4"/>
      <c r="F166" s="5"/>
      <c r="I166" s="4"/>
      <c r="J166" s="5"/>
      <c r="M166" s="4"/>
      <c r="N166" s="5"/>
    </row>
    <row r="167" spans="1:14" x14ac:dyDescent="0.25">
      <c r="A167" s="68">
        <v>43210</v>
      </c>
      <c r="B167" s="69">
        <v>4200</v>
      </c>
      <c r="C167" s="15"/>
      <c r="E167" s="4"/>
      <c r="F167" s="5"/>
      <c r="I167" s="4"/>
      <c r="J167" s="5"/>
      <c r="M167" s="4"/>
      <c r="N167" s="5"/>
    </row>
    <row r="168" spans="1:14" x14ac:dyDescent="0.25">
      <c r="A168" s="68">
        <v>42397</v>
      </c>
      <c r="B168" s="69">
        <v>5484.13</v>
      </c>
      <c r="C168" s="15"/>
      <c r="E168" s="4"/>
      <c r="F168" s="5"/>
      <c r="I168" s="4"/>
      <c r="J168" s="5"/>
      <c r="M168" s="4"/>
      <c r="N168" s="5"/>
    </row>
    <row r="169" spans="1:14" x14ac:dyDescent="0.25">
      <c r="A169" s="68">
        <v>42842</v>
      </c>
      <c r="B169" s="69">
        <v>68709.600000000006</v>
      </c>
      <c r="C169" s="15"/>
      <c r="E169" s="4"/>
      <c r="F169" s="5"/>
      <c r="I169" s="4"/>
      <c r="J169" s="5"/>
      <c r="M169" s="4"/>
      <c r="N169" s="5"/>
    </row>
    <row r="170" spans="1:14" x14ac:dyDescent="0.25">
      <c r="A170" s="68">
        <v>42831</v>
      </c>
      <c r="B170" s="69">
        <v>29166.95</v>
      </c>
      <c r="C170" s="15"/>
      <c r="E170" s="4"/>
      <c r="F170" s="5"/>
      <c r="I170" s="4"/>
      <c r="J170" s="5"/>
      <c r="M170" s="4"/>
      <c r="N170" s="5"/>
    </row>
    <row r="171" spans="1:14" x14ac:dyDescent="0.25">
      <c r="A171" s="68">
        <v>42531</v>
      </c>
      <c r="B171" s="69">
        <v>17957.310000000001</v>
      </c>
      <c r="C171" s="15"/>
      <c r="E171" s="4"/>
      <c r="F171" s="5"/>
      <c r="I171" s="4"/>
      <c r="J171" s="5"/>
      <c r="M171" s="4"/>
      <c r="N171" s="5"/>
    </row>
    <row r="172" spans="1:14" x14ac:dyDescent="0.25">
      <c r="A172" s="68">
        <v>43310</v>
      </c>
      <c r="B172" s="69">
        <v>20000</v>
      </c>
      <c r="C172" s="15"/>
      <c r="E172" s="4"/>
      <c r="F172" s="5"/>
      <c r="I172" s="4"/>
      <c r="J172" s="5"/>
      <c r="M172" s="4"/>
      <c r="N172" s="5"/>
    </row>
    <row r="173" spans="1:14" x14ac:dyDescent="0.25">
      <c r="A173" s="68">
        <v>42492</v>
      </c>
      <c r="B173" s="69">
        <v>64269.23</v>
      </c>
      <c r="C173" s="15"/>
      <c r="E173" s="4"/>
      <c r="F173" s="5"/>
      <c r="I173" s="4"/>
      <c r="J173" s="5"/>
      <c r="M173" s="4"/>
      <c r="N173" s="5"/>
    </row>
    <row r="174" spans="1:14" x14ac:dyDescent="0.25">
      <c r="A174" s="68">
        <v>42873</v>
      </c>
      <c r="B174" s="69">
        <v>19184.759999999998</v>
      </c>
      <c r="C174" s="15"/>
      <c r="E174" s="4"/>
      <c r="F174" s="5"/>
      <c r="I174" s="4"/>
      <c r="J174" s="5"/>
      <c r="M174" s="4"/>
      <c r="N174" s="5"/>
    </row>
    <row r="175" spans="1:14" x14ac:dyDescent="0.25">
      <c r="A175" s="68">
        <v>42873</v>
      </c>
      <c r="B175" s="69">
        <v>13940.41</v>
      </c>
      <c r="C175" s="15"/>
      <c r="E175" s="4"/>
      <c r="F175" s="5"/>
      <c r="I175" s="4"/>
      <c r="J175" s="5"/>
      <c r="M175" s="4"/>
      <c r="N175" s="5"/>
    </row>
    <row r="176" spans="1:14" x14ac:dyDescent="0.25">
      <c r="A176" s="68">
        <v>43126</v>
      </c>
      <c r="B176" s="69">
        <v>13940.41</v>
      </c>
      <c r="C176" s="15"/>
      <c r="E176" s="4"/>
      <c r="F176" s="5"/>
      <c r="I176" s="4"/>
      <c r="J176" s="5"/>
      <c r="M176" s="4"/>
      <c r="N176" s="5"/>
    </row>
    <row r="177" spans="1:14" x14ac:dyDescent="0.25">
      <c r="A177" s="68">
        <v>43106</v>
      </c>
      <c r="B177" s="69">
        <v>56.9</v>
      </c>
      <c r="C177" s="15"/>
      <c r="E177" s="4"/>
      <c r="F177" s="5"/>
      <c r="I177" s="4"/>
      <c r="J177" s="5"/>
      <c r="M177" s="4"/>
      <c r="N177" s="5"/>
    </row>
    <row r="178" spans="1:14" x14ac:dyDescent="0.25">
      <c r="A178" s="68">
        <v>43392</v>
      </c>
      <c r="B178" s="69">
        <v>527.73</v>
      </c>
      <c r="C178" s="15"/>
      <c r="E178" s="4"/>
      <c r="F178" s="5"/>
      <c r="I178" s="4"/>
      <c r="J178" s="5"/>
      <c r="M178" s="4"/>
      <c r="N178" s="5"/>
    </row>
    <row r="179" spans="1:14" x14ac:dyDescent="0.25">
      <c r="A179" s="68">
        <v>43392</v>
      </c>
      <c r="B179" s="69">
        <v>244.17</v>
      </c>
      <c r="C179" s="15"/>
      <c r="E179" s="4"/>
      <c r="F179" s="5"/>
      <c r="I179" s="4"/>
      <c r="J179" s="5"/>
      <c r="M179" s="4"/>
      <c r="N179" s="5"/>
    </row>
    <row r="180" spans="1:14" x14ac:dyDescent="0.25">
      <c r="A180" s="68">
        <v>43392</v>
      </c>
      <c r="B180" s="69">
        <v>13301.16</v>
      </c>
      <c r="C180" s="15"/>
      <c r="E180" s="4"/>
      <c r="F180" s="5"/>
      <c r="I180" s="4"/>
      <c r="J180" s="5"/>
      <c r="M180" s="4"/>
      <c r="N180" s="5"/>
    </row>
    <row r="181" spans="1:14" x14ac:dyDescent="0.25">
      <c r="A181" s="68">
        <v>43219</v>
      </c>
      <c r="B181" s="69">
        <v>15672.64</v>
      </c>
      <c r="C181" s="15"/>
      <c r="E181" s="4"/>
      <c r="F181" s="5"/>
      <c r="I181" s="4"/>
      <c r="J181" s="5"/>
      <c r="M181" s="4"/>
      <c r="N181" s="5"/>
    </row>
    <row r="182" spans="1:14" x14ac:dyDescent="0.25">
      <c r="A182" s="68">
        <v>43002</v>
      </c>
      <c r="B182" s="69">
        <v>3855.68</v>
      </c>
      <c r="C182" s="15"/>
      <c r="E182" s="4"/>
      <c r="F182" s="5"/>
      <c r="I182" s="4"/>
      <c r="J182" s="5"/>
      <c r="M182" s="4"/>
      <c r="N182" s="5"/>
    </row>
    <row r="183" spans="1:14" x14ac:dyDescent="0.25">
      <c r="A183" s="68">
        <v>42734</v>
      </c>
      <c r="B183" s="69">
        <v>159896.73000000001</v>
      </c>
      <c r="C183" s="15"/>
      <c r="E183" s="4"/>
      <c r="F183" s="5"/>
      <c r="I183" s="4"/>
      <c r="J183" s="5"/>
      <c r="M183" s="4"/>
      <c r="N183" s="5"/>
    </row>
    <row r="184" spans="1:14" x14ac:dyDescent="0.25">
      <c r="A184" s="68">
        <v>42936</v>
      </c>
      <c r="B184" s="69">
        <v>8017.38</v>
      </c>
      <c r="C184" s="15"/>
      <c r="E184" s="4"/>
      <c r="F184" s="5"/>
      <c r="I184" s="4"/>
      <c r="J184" s="5"/>
      <c r="M184" s="4"/>
      <c r="N184" s="5"/>
    </row>
    <row r="185" spans="1:14" x14ac:dyDescent="0.25">
      <c r="A185" s="68">
        <v>42771</v>
      </c>
      <c r="B185" s="69">
        <v>15750.71</v>
      </c>
      <c r="C185" s="15"/>
      <c r="E185" s="4"/>
      <c r="F185" s="5"/>
      <c r="I185" s="4"/>
      <c r="J185" s="5"/>
      <c r="M185" s="4"/>
      <c r="N185" s="5"/>
    </row>
    <row r="186" spans="1:14" x14ac:dyDescent="0.25">
      <c r="A186" s="68">
        <v>42908</v>
      </c>
      <c r="B186" s="69">
        <v>10879.55</v>
      </c>
      <c r="C186" s="15"/>
      <c r="E186" s="4"/>
      <c r="F186" s="5"/>
      <c r="I186" s="4"/>
      <c r="J186" s="5"/>
      <c r="M186" s="4"/>
      <c r="N186" s="5"/>
    </row>
    <row r="187" spans="1:14" x14ac:dyDescent="0.25">
      <c r="A187" s="68">
        <v>43146</v>
      </c>
      <c r="B187" s="69">
        <v>71968.72</v>
      </c>
      <c r="C187" s="15"/>
      <c r="E187" s="4"/>
      <c r="F187" s="5"/>
      <c r="I187" s="4"/>
      <c r="J187" s="5"/>
      <c r="M187" s="4"/>
      <c r="N187" s="5"/>
    </row>
    <row r="188" spans="1:14" x14ac:dyDescent="0.25">
      <c r="A188" s="68">
        <v>42486</v>
      </c>
      <c r="B188" s="69">
        <v>631.20000000000005</v>
      </c>
      <c r="C188" s="15"/>
      <c r="E188" s="4"/>
      <c r="F188" s="5"/>
      <c r="I188" s="4"/>
      <c r="J188" s="5"/>
      <c r="M188" s="4"/>
      <c r="N188" s="5"/>
    </row>
    <row r="189" spans="1:14" x14ac:dyDescent="0.25">
      <c r="A189" s="68">
        <v>43197</v>
      </c>
      <c r="B189" s="69">
        <v>21700</v>
      </c>
      <c r="C189" s="15"/>
      <c r="E189" s="4"/>
      <c r="F189" s="5"/>
      <c r="I189" s="4"/>
      <c r="J189" s="5"/>
      <c r="M189" s="4"/>
      <c r="N189" s="5"/>
    </row>
    <row r="190" spans="1:14" x14ac:dyDescent="0.25">
      <c r="A190" s="68">
        <v>43372</v>
      </c>
      <c r="B190" s="69">
        <v>8000</v>
      </c>
      <c r="C190" s="15"/>
      <c r="E190" s="4"/>
      <c r="F190" s="5"/>
      <c r="I190" s="4"/>
      <c r="J190" s="5"/>
      <c r="M190" s="4"/>
      <c r="N190" s="5"/>
    </row>
    <row r="191" spans="1:14" x14ac:dyDescent="0.25">
      <c r="A191" s="68">
        <v>42785</v>
      </c>
      <c r="B191" s="69">
        <v>68423.81</v>
      </c>
      <c r="C191" s="15"/>
      <c r="E191" s="4"/>
      <c r="F191" s="5"/>
      <c r="I191" s="4"/>
      <c r="J191" s="5"/>
      <c r="M191" s="4"/>
      <c r="N191" s="5"/>
    </row>
    <row r="192" spans="1:14" x14ac:dyDescent="0.25">
      <c r="A192" s="68">
        <v>42762</v>
      </c>
      <c r="B192" s="69">
        <v>18118.39</v>
      </c>
      <c r="C192" s="15"/>
      <c r="E192" s="4"/>
      <c r="F192" s="5"/>
      <c r="I192" s="4"/>
      <c r="J192" s="5"/>
      <c r="M192" s="4"/>
      <c r="N192" s="5"/>
    </row>
    <row r="193" spans="1:14" x14ac:dyDescent="0.25">
      <c r="A193" s="68">
        <v>42492</v>
      </c>
      <c r="B193" s="69">
        <v>47755.9</v>
      </c>
      <c r="C193" s="15"/>
      <c r="E193" s="4"/>
      <c r="F193" s="5"/>
      <c r="I193" s="4"/>
      <c r="J193" s="5"/>
      <c r="M193" s="4"/>
      <c r="N193" s="5"/>
    </row>
    <row r="194" spans="1:14" x14ac:dyDescent="0.25">
      <c r="A194" s="68">
        <v>43309</v>
      </c>
      <c r="B194" s="69">
        <v>24278.6</v>
      </c>
      <c r="C194" s="15"/>
      <c r="E194" s="4"/>
      <c r="F194" s="5"/>
      <c r="I194" s="4"/>
      <c r="J194" s="5"/>
      <c r="M194" s="4"/>
      <c r="N194" s="5"/>
    </row>
    <row r="195" spans="1:14" x14ac:dyDescent="0.25">
      <c r="A195" s="68">
        <v>43044</v>
      </c>
      <c r="B195" s="69">
        <v>39955.949999999997</v>
      </c>
      <c r="C195" s="15"/>
      <c r="E195" s="4"/>
      <c r="F195" s="5"/>
      <c r="I195" s="4"/>
      <c r="J195" s="5"/>
      <c r="M195" s="4"/>
      <c r="N195" s="5"/>
    </row>
    <row r="196" spans="1:14" x14ac:dyDescent="0.25">
      <c r="A196" s="68">
        <v>42758</v>
      </c>
      <c r="B196" s="69">
        <v>47824.19</v>
      </c>
      <c r="C196" s="15"/>
      <c r="E196" s="4"/>
      <c r="F196" s="5"/>
      <c r="I196" s="4"/>
      <c r="J196" s="5"/>
      <c r="M196" s="4"/>
      <c r="N196" s="5"/>
    </row>
    <row r="197" spans="1:14" x14ac:dyDescent="0.25">
      <c r="A197" s="68">
        <v>43239</v>
      </c>
      <c r="B197" s="69">
        <v>22185.66</v>
      </c>
      <c r="C197" s="15"/>
      <c r="E197" s="4"/>
      <c r="F197" s="5"/>
      <c r="I197" s="4"/>
      <c r="J197" s="5"/>
      <c r="M197" s="4"/>
      <c r="N197" s="5"/>
    </row>
    <row r="198" spans="1:14" x14ac:dyDescent="0.25">
      <c r="A198" s="68">
        <v>42727</v>
      </c>
      <c r="B198" s="69">
        <v>1500</v>
      </c>
      <c r="C198" s="15"/>
      <c r="E198" s="4"/>
      <c r="F198" s="5"/>
      <c r="I198" s="4"/>
      <c r="J198" s="5"/>
      <c r="M198" s="4"/>
      <c r="N198" s="5"/>
    </row>
    <row r="199" spans="1:14" x14ac:dyDescent="0.25">
      <c r="A199" s="68">
        <v>42415</v>
      </c>
      <c r="B199" s="69">
        <v>19358.03</v>
      </c>
      <c r="C199" s="15"/>
      <c r="E199" s="4"/>
      <c r="F199" s="5"/>
      <c r="I199" s="4"/>
      <c r="J199" s="5"/>
      <c r="M199" s="4"/>
      <c r="N199" s="5"/>
    </row>
    <row r="200" spans="1:14" x14ac:dyDescent="0.25">
      <c r="A200" s="68">
        <v>42939</v>
      </c>
      <c r="B200" s="69">
        <v>19770.22</v>
      </c>
      <c r="C200" s="15"/>
      <c r="E200" s="4"/>
      <c r="F200" s="5"/>
      <c r="I200" s="4"/>
      <c r="J200" s="5"/>
      <c r="M200" s="4"/>
      <c r="N200" s="5"/>
    </row>
    <row r="201" spans="1:14" x14ac:dyDescent="0.25">
      <c r="A201" s="68">
        <v>43210</v>
      </c>
      <c r="B201" s="69">
        <v>42689.08</v>
      </c>
      <c r="C201" s="15"/>
      <c r="E201" s="4"/>
      <c r="F201" s="5"/>
      <c r="I201" s="4"/>
      <c r="J201" s="5"/>
      <c r="M201" s="4"/>
      <c r="N201" s="5"/>
    </row>
    <row r="202" spans="1:14" x14ac:dyDescent="0.25">
      <c r="A202" s="68">
        <v>42841</v>
      </c>
      <c r="B202" s="69">
        <v>17166.37</v>
      </c>
      <c r="C202" s="15"/>
      <c r="E202" s="4"/>
      <c r="F202" s="5"/>
      <c r="I202" s="4"/>
      <c r="J202" s="5"/>
      <c r="M202" s="4"/>
      <c r="N202" s="5"/>
    </row>
    <row r="203" spans="1:14" x14ac:dyDescent="0.25">
      <c r="A203" s="68">
        <v>43052</v>
      </c>
      <c r="B203" s="69">
        <v>4060.2</v>
      </c>
      <c r="C203" s="15"/>
      <c r="E203" s="4"/>
      <c r="F203" s="5"/>
      <c r="I203" s="4"/>
      <c r="J203" s="5"/>
      <c r="M203" s="4"/>
      <c r="N203" s="5"/>
    </row>
    <row r="204" spans="1:14" x14ac:dyDescent="0.25">
      <c r="A204" s="68">
        <v>43308</v>
      </c>
      <c r="B204" s="69">
        <v>19508.55</v>
      </c>
      <c r="C204" s="15"/>
      <c r="E204" s="4"/>
      <c r="F204" s="5"/>
      <c r="I204" s="4"/>
      <c r="J204" s="5"/>
      <c r="M204" s="4"/>
      <c r="N204" s="5"/>
    </row>
    <row r="205" spans="1:14" x14ac:dyDescent="0.25">
      <c r="A205" s="68">
        <v>42841</v>
      </c>
      <c r="B205" s="69">
        <v>140.41999999999999</v>
      </c>
      <c r="C205" s="15"/>
      <c r="E205" s="4"/>
      <c r="F205" s="5"/>
      <c r="I205" s="4"/>
      <c r="J205" s="5"/>
      <c r="M205" s="4"/>
      <c r="N205" s="5"/>
    </row>
    <row r="206" spans="1:14" x14ac:dyDescent="0.25">
      <c r="A206" s="68">
        <v>42461</v>
      </c>
      <c r="B206" s="69">
        <v>13428.71</v>
      </c>
      <c r="C206" s="15"/>
      <c r="E206" s="4"/>
      <c r="F206" s="5"/>
      <c r="I206" s="4"/>
      <c r="J206" s="5"/>
      <c r="M206" s="4"/>
      <c r="N206" s="5"/>
    </row>
    <row r="207" spans="1:14" x14ac:dyDescent="0.25">
      <c r="A207" s="68">
        <v>42461</v>
      </c>
      <c r="B207" s="69">
        <v>60388.34</v>
      </c>
      <c r="C207" s="15"/>
      <c r="E207" s="4"/>
      <c r="F207" s="5"/>
      <c r="I207" s="4"/>
      <c r="J207" s="5"/>
      <c r="M207" s="4"/>
      <c r="N207" s="5"/>
    </row>
    <row r="208" spans="1:14" x14ac:dyDescent="0.25">
      <c r="A208" s="68">
        <v>42492</v>
      </c>
      <c r="B208" s="69">
        <v>318.44</v>
      </c>
      <c r="C208" s="15"/>
      <c r="E208" s="4"/>
      <c r="F208" s="5"/>
      <c r="I208" s="4"/>
      <c r="J208" s="5"/>
      <c r="M208" s="4"/>
      <c r="N208" s="5"/>
    </row>
    <row r="209" spans="1:14" x14ac:dyDescent="0.25">
      <c r="A209" s="68">
        <v>42831</v>
      </c>
      <c r="B209" s="69">
        <v>6347.19</v>
      </c>
      <c r="C209" s="15"/>
      <c r="E209" s="4"/>
      <c r="F209" s="5"/>
      <c r="I209" s="4"/>
      <c r="J209" s="5"/>
      <c r="M209" s="4"/>
      <c r="N209" s="5"/>
    </row>
    <row r="210" spans="1:14" x14ac:dyDescent="0.25">
      <c r="A210" s="68">
        <v>42444</v>
      </c>
      <c r="B210" s="69">
        <v>12861.16</v>
      </c>
      <c r="C210" s="15"/>
      <c r="E210" s="4"/>
      <c r="F210" s="5"/>
      <c r="I210" s="4"/>
      <c r="J210" s="5"/>
      <c r="M210" s="4"/>
      <c r="N210" s="5"/>
    </row>
    <row r="211" spans="1:14" x14ac:dyDescent="0.25">
      <c r="A211" s="68">
        <v>42938</v>
      </c>
      <c r="B211" s="69">
        <v>28141.22</v>
      </c>
      <c r="C211" s="15"/>
      <c r="E211" s="4"/>
      <c r="F211" s="5"/>
      <c r="I211" s="4"/>
      <c r="J211" s="5"/>
      <c r="M211" s="4"/>
      <c r="N211" s="5"/>
    </row>
    <row r="212" spans="1:14" x14ac:dyDescent="0.25">
      <c r="A212" s="68">
        <v>43077</v>
      </c>
      <c r="B212" s="69">
        <v>242.28</v>
      </c>
      <c r="C212" s="15"/>
      <c r="E212" s="4"/>
      <c r="F212" s="5"/>
      <c r="I212" s="4"/>
      <c r="J212" s="5"/>
      <c r="M212" s="4"/>
      <c r="N212" s="5"/>
    </row>
    <row r="213" spans="1:14" x14ac:dyDescent="0.25">
      <c r="F213" s="5"/>
      <c r="J213" s="5"/>
      <c r="N213" s="5"/>
    </row>
    <row r="214" spans="1:14" x14ac:dyDescent="0.25">
      <c r="A214" s="68"/>
      <c r="F214" s="5"/>
      <c r="J214" s="5"/>
      <c r="N214" s="5"/>
    </row>
    <row r="215" spans="1:14" x14ac:dyDescent="0.25">
      <c r="A215" s="68"/>
      <c r="F215" s="5"/>
      <c r="J215" s="5"/>
      <c r="N215" s="5"/>
    </row>
    <row r="216" spans="1:14" x14ac:dyDescent="0.25">
      <c r="F216" s="5"/>
      <c r="J216" s="5"/>
      <c r="N216" s="5"/>
    </row>
    <row r="217" spans="1:14" x14ac:dyDescent="0.25">
      <c r="F217" s="5"/>
      <c r="J217" s="5"/>
      <c r="N217" s="5"/>
    </row>
    <row r="218" spans="1:14" x14ac:dyDescent="0.25">
      <c r="F218" s="5"/>
      <c r="J218" s="5"/>
      <c r="N218" s="5"/>
    </row>
    <row r="219" spans="1:14" x14ac:dyDescent="0.25">
      <c r="F219" s="5"/>
      <c r="J219" s="5"/>
      <c r="N219" s="5"/>
    </row>
    <row r="220" spans="1:14" x14ac:dyDescent="0.25">
      <c r="F220" s="5"/>
      <c r="J220" s="5"/>
      <c r="N220" s="5"/>
    </row>
    <row r="221" spans="1:14" x14ac:dyDescent="0.25">
      <c r="F221" s="5"/>
      <c r="J221" s="5"/>
      <c r="N221" s="5"/>
    </row>
    <row r="222" spans="1:14" x14ac:dyDescent="0.25">
      <c r="F222" s="5"/>
      <c r="J222" s="5"/>
      <c r="N222" s="5"/>
    </row>
    <row r="223" spans="1:14" x14ac:dyDescent="0.25">
      <c r="F223" s="5"/>
      <c r="J223" s="5"/>
      <c r="N223" s="5"/>
    </row>
    <row r="224" spans="1:14" x14ac:dyDescent="0.25">
      <c r="F224" s="5"/>
      <c r="J224" s="5"/>
      <c r="N224" s="5"/>
    </row>
    <row r="225" spans="6:14" x14ac:dyDescent="0.25">
      <c r="F225" s="5"/>
      <c r="J225" s="5"/>
      <c r="N225" s="5"/>
    </row>
    <row r="226" spans="6:14" x14ac:dyDescent="0.25">
      <c r="F226" s="5"/>
      <c r="J226" s="5"/>
      <c r="N226" s="5"/>
    </row>
    <row r="227" spans="6:14" x14ac:dyDescent="0.25">
      <c r="F227" s="5"/>
      <c r="J227" s="5"/>
      <c r="N227" s="5"/>
    </row>
    <row r="228" spans="6:14" x14ac:dyDescent="0.25">
      <c r="F228" s="5"/>
      <c r="J228" s="5"/>
      <c r="N228" s="5"/>
    </row>
    <row r="229" spans="6:14" x14ac:dyDescent="0.25">
      <c r="F229" s="5"/>
      <c r="J229" s="5"/>
      <c r="N229" s="5"/>
    </row>
    <row r="230" spans="6:14" x14ac:dyDescent="0.25">
      <c r="F230" s="5"/>
      <c r="J230" s="5"/>
      <c r="N230" s="5"/>
    </row>
    <row r="231" spans="6:14" x14ac:dyDescent="0.25">
      <c r="F231" s="5"/>
      <c r="J231" s="5"/>
      <c r="N231" s="5"/>
    </row>
    <row r="232" spans="6:14" x14ac:dyDescent="0.25">
      <c r="F232" s="5"/>
      <c r="J232" s="5"/>
      <c r="N232" s="5"/>
    </row>
    <row r="233" spans="6:14" x14ac:dyDescent="0.25">
      <c r="F233" s="5"/>
      <c r="J233" s="5"/>
      <c r="N233" s="5"/>
    </row>
    <row r="234" spans="6:14" x14ac:dyDescent="0.25">
      <c r="F234" s="5"/>
      <c r="J234" s="5"/>
      <c r="N234" s="5"/>
    </row>
    <row r="235" spans="6:14" x14ac:dyDescent="0.25">
      <c r="F235" s="5"/>
      <c r="J235" s="5"/>
      <c r="N235" s="5"/>
    </row>
    <row r="236" spans="6:14" x14ac:dyDescent="0.25">
      <c r="F236" s="5"/>
      <c r="J236" s="5"/>
      <c r="N236" s="5"/>
    </row>
    <row r="237" spans="6:14" x14ac:dyDescent="0.25">
      <c r="F237" s="5"/>
      <c r="J237" s="5"/>
      <c r="N237" s="5"/>
    </row>
    <row r="238" spans="6:14" x14ac:dyDescent="0.25">
      <c r="F238" s="5"/>
      <c r="J238" s="5"/>
      <c r="N238" s="5"/>
    </row>
    <row r="239" spans="6:14" x14ac:dyDescent="0.25">
      <c r="F239" s="5"/>
      <c r="J239" s="5"/>
      <c r="N239" s="5"/>
    </row>
    <row r="240" spans="6:14" x14ac:dyDescent="0.25">
      <c r="F240" s="5"/>
      <c r="J240" s="5"/>
      <c r="N240" s="5"/>
    </row>
    <row r="241" spans="6:14" x14ac:dyDescent="0.25">
      <c r="F241" s="5"/>
      <c r="J241" s="5"/>
      <c r="N241" s="5"/>
    </row>
    <row r="242" spans="6:14" x14ac:dyDescent="0.25">
      <c r="F242" s="5"/>
      <c r="J242" s="5"/>
      <c r="N242" s="5"/>
    </row>
    <row r="243" spans="6:14" x14ac:dyDescent="0.25">
      <c r="F243" s="5"/>
      <c r="J243" s="5"/>
      <c r="N243" s="5"/>
    </row>
    <row r="244" spans="6:14" x14ac:dyDescent="0.25">
      <c r="F244" s="5"/>
      <c r="J244" s="5"/>
      <c r="N244" s="5"/>
    </row>
    <row r="245" spans="6:14" x14ac:dyDescent="0.25">
      <c r="F245" s="5"/>
      <c r="J245" s="5"/>
      <c r="N245" s="5"/>
    </row>
    <row r="246" spans="6:14" x14ac:dyDescent="0.25">
      <c r="F246" s="5"/>
      <c r="J246" s="5"/>
      <c r="N246" s="5"/>
    </row>
    <row r="247" spans="6:14" x14ac:dyDescent="0.25">
      <c r="F247" s="5"/>
      <c r="J247" s="5"/>
      <c r="N247" s="5"/>
    </row>
    <row r="248" spans="6:14" x14ac:dyDescent="0.25">
      <c r="F248" s="5"/>
      <c r="J248" s="5"/>
      <c r="N248" s="5"/>
    </row>
    <row r="249" spans="6:14" x14ac:dyDescent="0.25">
      <c r="F249" s="5"/>
      <c r="J249" s="5"/>
      <c r="N249" s="5"/>
    </row>
    <row r="250" spans="6:14" x14ac:dyDescent="0.25">
      <c r="F250" s="5"/>
      <c r="J250" s="5"/>
      <c r="N250" s="5"/>
    </row>
    <row r="251" spans="6:14" x14ac:dyDescent="0.25">
      <c r="F251" s="5"/>
      <c r="J251" s="5"/>
      <c r="N251" s="5"/>
    </row>
    <row r="252" spans="6:14" x14ac:dyDescent="0.25">
      <c r="F252" s="5"/>
      <c r="J252" s="5"/>
      <c r="N252" s="5"/>
    </row>
    <row r="253" spans="6:14" x14ac:dyDescent="0.25">
      <c r="F253" s="5"/>
      <c r="J253" s="5"/>
      <c r="N253" s="5"/>
    </row>
    <row r="254" spans="6:14" x14ac:dyDescent="0.25">
      <c r="F254" s="5"/>
      <c r="J254" s="5"/>
      <c r="N254" s="5"/>
    </row>
    <row r="255" spans="6:14" x14ac:dyDescent="0.25">
      <c r="F255" s="5"/>
      <c r="J255" s="5"/>
      <c r="N255" s="5"/>
    </row>
    <row r="256" spans="6:14" x14ac:dyDescent="0.25">
      <c r="F256" s="5"/>
      <c r="J256" s="5"/>
      <c r="N256" s="5"/>
    </row>
    <row r="257" spans="6:14" x14ac:dyDescent="0.25">
      <c r="F257" s="5"/>
      <c r="J257" s="5"/>
      <c r="N257" s="5"/>
    </row>
    <row r="258" spans="6:14" x14ac:dyDescent="0.25">
      <c r="F258" s="5"/>
      <c r="J258" s="5"/>
      <c r="N258" s="5"/>
    </row>
    <row r="259" spans="6:14" x14ac:dyDescent="0.25">
      <c r="F259" s="5"/>
      <c r="J259" s="5"/>
      <c r="N259" s="5"/>
    </row>
    <row r="260" spans="6:14" x14ac:dyDescent="0.25">
      <c r="F260" s="5"/>
      <c r="J260" s="5"/>
      <c r="N260" s="5"/>
    </row>
    <row r="261" spans="6:14" x14ac:dyDescent="0.25">
      <c r="F261" s="5"/>
      <c r="J261" s="5"/>
      <c r="N261" s="5"/>
    </row>
    <row r="262" spans="6:14" x14ac:dyDescent="0.25">
      <c r="F262" s="5"/>
      <c r="J262" s="5"/>
      <c r="N262" s="5"/>
    </row>
    <row r="263" spans="6:14" x14ac:dyDescent="0.25">
      <c r="F263" s="5"/>
      <c r="J263" s="5"/>
      <c r="N263" s="5"/>
    </row>
    <row r="264" spans="6:14" x14ac:dyDescent="0.25">
      <c r="F264" s="5"/>
      <c r="J264" s="5"/>
      <c r="N264" s="5"/>
    </row>
    <row r="265" spans="6:14" x14ac:dyDescent="0.25">
      <c r="F265" s="5"/>
      <c r="J265" s="5"/>
      <c r="N265" s="5"/>
    </row>
    <row r="266" spans="6:14" x14ac:dyDescent="0.25">
      <c r="F266" s="5"/>
      <c r="J266" s="5"/>
      <c r="N266" s="5"/>
    </row>
    <row r="267" spans="6:14" x14ac:dyDescent="0.25">
      <c r="F267" s="5"/>
      <c r="J267" s="5"/>
      <c r="N267" s="5"/>
    </row>
    <row r="268" spans="6:14" x14ac:dyDescent="0.25">
      <c r="F268" s="5"/>
      <c r="J268" s="5"/>
      <c r="N268" s="5"/>
    </row>
    <row r="269" spans="6:14" x14ac:dyDescent="0.25">
      <c r="F269" s="5"/>
      <c r="J269" s="5"/>
      <c r="N269" s="5"/>
    </row>
    <row r="270" spans="6:14" x14ac:dyDescent="0.25">
      <c r="F270" s="5"/>
      <c r="J270" s="5"/>
      <c r="N270" s="5"/>
    </row>
    <row r="271" spans="6:14" x14ac:dyDescent="0.25">
      <c r="F271" s="5"/>
      <c r="J271" s="5"/>
      <c r="N271" s="5"/>
    </row>
    <row r="272" spans="6:14" x14ac:dyDescent="0.25">
      <c r="F272" s="5"/>
      <c r="J272" s="5"/>
      <c r="N272" s="5"/>
    </row>
    <row r="273" spans="6:14" x14ac:dyDescent="0.25">
      <c r="F273" s="5"/>
      <c r="J273" s="5"/>
      <c r="N273" s="5"/>
    </row>
    <row r="274" spans="6:14" x14ac:dyDescent="0.25">
      <c r="F274" s="5"/>
      <c r="J274" s="5"/>
      <c r="N274" s="5"/>
    </row>
    <row r="275" spans="6:14" x14ac:dyDescent="0.25">
      <c r="F275" s="5"/>
      <c r="J275" s="5"/>
      <c r="N275" s="5"/>
    </row>
    <row r="276" spans="6:14" x14ac:dyDescent="0.25">
      <c r="F276" s="5"/>
      <c r="J276" s="5"/>
      <c r="N276" s="5"/>
    </row>
    <row r="277" spans="6:14" x14ac:dyDescent="0.25">
      <c r="F277" s="5"/>
      <c r="J277" s="5"/>
      <c r="N277" s="5"/>
    </row>
    <row r="278" spans="6:14" x14ac:dyDescent="0.25">
      <c r="F278" s="5"/>
      <c r="J278" s="5"/>
      <c r="N278" s="5"/>
    </row>
    <row r="279" spans="6:14" x14ac:dyDescent="0.25">
      <c r="F279" s="5"/>
      <c r="J279" s="5"/>
      <c r="N279" s="5"/>
    </row>
    <row r="280" spans="6:14" x14ac:dyDescent="0.25">
      <c r="F280" s="5"/>
      <c r="J280" s="5"/>
      <c r="N280" s="5"/>
    </row>
    <row r="281" spans="6:14" x14ac:dyDescent="0.25">
      <c r="F281" s="5"/>
      <c r="J281" s="5"/>
      <c r="N281" s="5"/>
    </row>
    <row r="282" spans="6:14" x14ac:dyDescent="0.25">
      <c r="F282" s="5"/>
      <c r="J282" s="5"/>
      <c r="N282" s="5"/>
    </row>
    <row r="283" spans="6:14" x14ac:dyDescent="0.25">
      <c r="F283" s="5"/>
      <c r="J283" s="5"/>
      <c r="N283" s="5"/>
    </row>
    <row r="284" spans="6:14" x14ac:dyDescent="0.25">
      <c r="F284" s="5"/>
      <c r="J284" s="5"/>
      <c r="N284" s="5"/>
    </row>
    <row r="285" spans="6:14" x14ac:dyDescent="0.25">
      <c r="F285" s="5"/>
      <c r="J285" s="5"/>
      <c r="N285" s="5"/>
    </row>
    <row r="286" spans="6:14" x14ac:dyDescent="0.25">
      <c r="F286" s="5"/>
      <c r="J286" s="5"/>
      <c r="N286" s="5"/>
    </row>
    <row r="287" spans="6:14" x14ac:dyDescent="0.25">
      <c r="F287" s="5"/>
      <c r="J287" s="5"/>
      <c r="N287" s="5"/>
    </row>
    <row r="288" spans="6:14" x14ac:dyDescent="0.25">
      <c r="F288" s="5"/>
      <c r="J288" s="5"/>
      <c r="N288" s="5"/>
    </row>
    <row r="289" spans="6:14" x14ac:dyDescent="0.25">
      <c r="F289" s="5"/>
      <c r="J289" s="5"/>
      <c r="N289" s="5"/>
    </row>
    <row r="290" spans="6:14" x14ac:dyDescent="0.25">
      <c r="F290" s="5"/>
      <c r="J290" s="5"/>
      <c r="N290" s="5"/>
    </row>
    <row r="291" spans="6:14" x14ac:dyDescent="0.25">
      <c r="F291" s="5"/>
      <c r="J291" s="5"/>
      <c r="N291" s="5"/>
    </row>
    <row r="292" spans="6:14" x14ac:dyDescent="0.25">
      <c r="F292" s="5"/>
      <c r="J292" s="5"/>
      <c r="N292" s="5"/>
    </row>
    <row r="293" spans="6:14" x14ac:dyDescent="0.25">
      <c r="F293" s="5"/>
      <c r="J293" s="5"/>
      <c r="N293" s="5"/>
    </row>
    <row r="294" spans="6:14" x14ac:dyDescent="0.25">
      <c r="F294" s="5"/>
      <c r="J294" s="5"/>
      <c r="N294" s="5"/>
    </row>
    <row r="295" spans="6:14" x14ac:dyDescent="0.25">
      <c r="F295" s="5"/>
      <c r="J295" s="5"/>
      <c r="N295" s="5"/>
    </row>
    <row r="296" spans="6:14" x14ac:dyDescent="0.25">
      <c r="F296" s="5"/>
      <c r="J296" s="5"/>
      <c r="N296" s="5"/>
    </row>
    <row r="297" spans="6:14" x14ac:dyDescent="0.25">
      <c r="F297" s="5"/>
      <c r="J297" s="5"/>
      <c r="N297" s="5"/>
    </row>
    <row r="298" spans="6:14" x14ac:dyDescent="0.25">
      <c r="F298" s="5"/>
      <c r="J298" s="5"/>
      <c r="N298" s="5"/>
    </row>
    <row r="299" spans="6:14" x14ac:dyDescent="0.25">
      <c r="F299" s="5"/>
      <c r="J299" s="5"/>
      <c r="N299" s="5"/>
    </row>
    <row r="300" spans="6:14" x14ac:dyDescent="0.25">
      <c r="F300" s="5"/>
      <c r="J300" s="5"/>
      <c r="N300" s="5"/>
    </row>
    <row r="301" spans="6:14" x14ac:dyDescent="0.25">
      <c r="F301" s="5"/>
      <c r="J301" s="5"/>
      <c r="N301" s="5"/>
    </row>
    <row r="302" spans="6:14" x14ac:dyDescent="0.25">
      <c r="F302" s="5"/>
      <c r="J302" s="5"/>
      <c r="N302" s="5"/>
    </row>
    <row r="303" spans="6:14" x14ac:dyDescent="0.25">
      <c r="F303" s="5"/>
      <c r="J303" s="5"/>
      <c r="N303" s="5"/>
    </row>
    <row r="304" spans="6:14" x14ac:dyDescent="0.25">
      <c r="F304" s="5"/>
      <c r="J304" s="5"/>
      <c r="N304" s="5"/>
    </row>
    <row r="305" spans="6:14" x14ac:dyDescent="0.25">
      <c r="F305" s="5"/>
      <c r="J305" s="5"/>
      <c r="N305" s="5"/>
    </row>
    <row r="306" spans="6:14" x14ac:dyDescent="0.25">
      <c r="F306" s="5"/>
      <c r="J306" s="5"/>
      <c r="N306" s="5"/>
    </row>
    <row r="307" spans="6:14" x14ac:dyDescent="0.25">
      <c r="F307" s="5"/>
      <c r="J307" s="5"/>
      <c r="N307" s="5"/>
    </row>
    <row r="308" spans="6:14" x14ac:dyDescent="0.25">
      <c r="F308" s="5"/>
      <c r="J308" s="5"/>
      <c r="N308" s="5"/>
    </row>
    <row r="309" spans="6:14" x14ac:dyDescent="0.25">
      <c r="F309" s="5"/>
      <c r="J309" s="5"/>
      <c r="N309" s="5"/>
    </row>
    <row r="310" spans="6:14" x14ac:dyDescent="0.25">
      <c r="F310" s="5"/>
      <c r="J310" s="5"/>
      <c r="N310" s="5"/>
    </row>
    <row r="311" spans="6:14" x14ac:dyDescent="0.25">
      <c r="F311" s="5"/>
      <c r="J311" s="5"/>
      <c r="N311" s="5"/>
    </row>
    <row r="312" spans="6:14" x14ac:dyDescent="0.25">
      <c r="F312" s="5"/>
      <c r="J312" s="5"/>
      <c r="N312" s="5"/>
    </row>
    <row r="313" spans="6:14" x14ac:dyDescent="0.25">
      <c r="F313" s="5"/>
      <c r="J313" s="5"/>
      <c r="N313" s="5"/>
    </row>
    <row r="314" spans="6:14" x14ac:dyDescent="0.25">
      <c r="F314" s="5"/>
      <c r="J314" s="5"/>
      <c r="N314" s="5"/>
    </row>
    <row r="315" spans="6:14" x14ac:dyDescent="0.25">
      <c r="F315" s="5"/>
      <c r="J315" s="5"/>
      <c r="N315" s="5"/>
    </row>
    <row r="316" spans="6:14" x14ac:dyDescent="0.25">
      <c r="F316" s="5"/>
      <c r="J316" s="5"/>
      <c r="N316" s="5"/>
    </row>
    <row r="317" spans="6:14" x14ac:dyDescent="0.25">
      <c r="F317" s="5"/>
      <c r="J317" s="5"/>
      <c r="N317" s="5"/>
    </row>
    <row r="318" spans="6:14" x14ac:dyDescent="0.25">
      <c r="F318" s="5"/>
      <c r="J318" s="5"/>
      <c r="N318" s="5"/>
    </row>
    <row r="319" spans="6:14" x14ac:dyDescent="0.25">
      <c r="F319" s="5"/>
      <c r="J319" s="5"/>
      <c r="N319" s="5"/>
    </row>
    <row r="320" spans="6:14" x14ac:dyDescent="0.25">
      <c r="F320" s="5"/>
      <c r="J320" s="5"/>
      <c r="N320" s="5"/>
    </row>
    <row r="321" spans="6:14" x14ac:dyDescent="0.25">
      <c r="F321" s="5"/>
      <c r="J321" s="5"/>
      <c r="N321" s="5"/>
    </row>
    <row r="322" spans="6:14" x14ac:dyDescent="0.25">
      <c r="F322" s="5"/>
      <c r="J322" s="5"/>
      <c r="N322" s="5"/>
    </row>
    <row r="323" spans="6:14" x14ac:dyDescent="0.25">
      <c r="F323" s="5"/>
      <c r="J323" s="5"/>
      <c r="N323" s="5"/>
    </row>
    <row r="324" spans="6:14" x14ac:dyDescent="0.25">
      <c r="F324" s="5"/>
      <c r="J324" s="5"/>
      <c r="N324" s="5"/>
    </row>
    <row r="325" spans="6:14" x14ac:dyDescent="0.25">
      <c r="F325" s="5"/>
      <c r="J325" s="5"/>
      <c r="N325" s="5"/>
    </row>
    <row r="326" spans="6:14" x14ac:dyDescent="0.25">
      <c r="F326" s="5"/>
      <c r="J326" s="5"/>
      <c r="N326" s="5"/>
    </row>
    <row r="327" spans="6:14" x14ac:dyDescent="0.25">
      <c r="F327" s="5"/>
      <c r="J327" s="5"/>
      <c r="N327" s="5"/>
    </row>
    <row r="328" spans="6:14" x14ac:dyDescent="0.25">
      <c r="F328" s="5"/>
      <c r="J328" s="5"/>
      <c r="N328" s="5"/>
    </row>
    <row r="329" spans="6:14" x14ac:dyDescent="0.25">
      <c r="F329" s="5"/>
      <c r="J329" s="5"/>
      <c r="N329" s="5"/>
    </row>
    <row r="330" spans="6:14" x14ac:dyDescent="0.25">
      <c r="F330" s="5"/>
      <c r="J330" s="5"/>
      <c r="N330" s="5"/>
    </row>
    <row r="331" spans="6:14" x14ac:dyDescent="0.25">
      <c r="F331" s="5"/>
      <c r="J331" s="5"/>
      <c r="N331" s="5"/>
    </row>
    <row r="332" spans="6:14" x14ac:dyDescent="0.25">
      <c r="F332" s="5"/>
      <c r="J332" s="5"/>
      <c r="N332" s="5"/>
    </row>
    <row r="333" spans="6:14" x14ac:dyDescent="0.25">
      <c r="F333" s="5"/>
      <c r="J333" s="5"/>
      <c r="N333" s="5"/>
    </row>
    <row r="334" spans="6:14" x14ac:dyDescent="0.25">
      <c r="F334" s="5"/>
      <c r="J334" s="5"/>
      <c r="N334" s="5"/>
    </row>
    <row r="335" spans="6:14" x14ac:dyDescent="0.25">
      <c r="F335" s="5"/>
      <c r="J335" s="5"/>
      <c r="N335" s="5"/>
    </row>
    <row r="336" spans="6:14" x14ac:dyDescent="0.25">
      <c r="F336" s="5"/>
      <c r="J336" s="5"/>
      <c r="N336" s="5"/>
    </row>
    <row r="337" spans="6:14" x14ac:dyDescent="0.25">
      <c r="F337" s="5"/>
      <c r="J337" s="5"/>
      <c r="N337" s="5"/>
    </row>
    <row r="338" spans="6:14" x14ac:dyDescent="0.25">
      <c r="F338" s="5"/>
      <c r="J338" s="5"/>
      <c r="N338" s="5"/>
    </row>
    <row r="339" spans="6:14" x14ac:dyDescent="0.25">
      <c r="F339" s="5"/>
      <c r="J339" s="5"/>
      <c r="N339" s="5"/>
    </row>
    <row r="340" spans="6:14" x14ac:dyDescent="0.25">
      <c r="F340" s="5"/>
      <c r="J340" s="5"/>
      <c r="N340" s="5"/>
    </row>
    <row r="341" spans="6:14" x14ac:dyDescent="0.25">
      <c r="F341" s="5"/>
      <c r="J341" s="5"/>
      <c r="N341" s="5"/>
    </row>
    <row r="342" spans="6:14" x14ac:dyDescent="0.25">
      <c r="F342" s="5"/>
      <c r="J342" s="5"/>
      <c r="N342" s="5"/>
    </row>
    <row r="343" spans="6:14" x14ac:dyDescent="0.25">
      <c r="F343" s="5"/>
      <c r="J343" s="5"/>
      <c r="N343" s="5"/>
    </row>
    <row r="344" spans="6:14" x14ac:dyDescent="0.25">
      <c r="F344" s="5"/>
      <c r="J344" s="5"/>
      <c r="N344" s="5"/>
    </row>
    <row r="345" spans="6:14" x14ac:dyDescent="0.25">
      <c r="F345" s="5"/>
      <c r="J345" s="5"/>
      <c r="N345" s="5"/>
    </row>
    <row r="346" spans="6:14" x14ac:dyDescent="0.25">
      <c r="F346" s="5"/>
      <c r="J346" s="5"/>
      <c r="N346" s="5"/>
    </row>
    <row r="347" spans="6:14" x14ac:dyDescent="0.25">
      <c r="F347" s="5"/>
      <c r="J347" s="5"/>
      <c r="N347" s="5"/>
    </row>
    <row r="348" spans="6:14" x14ac:dyDescent="0.25">
      <c r="F348" s="5"/>
      <c r="J348" s="5"/>
      <c r="N348" s="5"/>
    </row>
    <row r="349" spans="6:14" x14ac:dyDescent="0.25">
      <c r="F349" s="5"/>
      <c r="J349" s="5"/>
      <c r="N349" s="5"/>
    </row>
    <row r="350" spans="6:14" x14ac:dyDescent="0.25">
      <c r="F350" s="5"/>
      <c r="J350" s="5"/>
      <c r="N350" s="5"/>
    </row>
    <row r="351" spans="6:14" x14ac:dyDescent="0.25">
      <c r="F351" s="5"/>
      <c r="J351" s="5"/>
      <c r="N351" s="5"/>
    </row>
    <row r="352" spans="6:14" x14ac:dyDescent="0.25">
      <c r="F352" s="5"/>
      <c r="J352" s="5"/>
      <c r="N352" s="5"/>
    </row>
    <row r="353" spans="6:14" x14ac:dyDescent="0.25">
      <c r="F353" s="5"/>
      <c r="J353" s="5"/>
      <c r="N353" s="5"/>
    </row>
    <row r="354" spans="6:14" x14ac:dyDescent="0.25">
      <c r="F354" s="5"/>
      <c r="J354" s="5"/>
      <c r="N354" s="5"/>
    </row>
    <row r="355" spans="6:14" x14ac:dyDescent="0.25">
      <c r="F355" s="5"/>
      <c r="J355" s="5"/>
      <c r="N355" s="5"/>
    </row>
    <row r="356" spans="6:14" x14ac:dyDescent="0.25">
      <c r="F356" s="5"/>
      <c r="J356" s="5"/>
      <c r="N356" s="5"/>
    </row>
    <row r="357" spans="6:14" x14ac:dyDescent="0.25">
      <c r="F357" s="5"/>
      <c r="J357" s="5"/>
      <c r="N357" s="5"/>
    </row>
    <row r="358" spans="6:14" x14ac:dyDescent="0.25">
      <c r="F358" s="5"/>
      <c r="J358" s="5"/>
      <c r="N358" s="5"/>
    </row>
    <row r="359" spans="6:14" x14ac:dyDescent="0.25">
      <c r="F359" s="5"/>
      <c r="J359" s="5"/>
      <c r="N359" s="5"/>
    </row>
    <row r="360" spans="6:14" x14ac:dyDescent="0.25">
      <c r="F360" s="5"/>
      <c r="J360" s="5"/>
      <c r="N360" s="5"/>
    </row>
    <row r="361" spans="6:14" x14ac:dyDescent="0.25">
      <c r="F361" s="5"/>
      <c r="J361" s="5"/>
      <c r="N361" s="5"/>
    </row>
    <row r="362" spans="6:14" x14ac:dyDescent="0.25">
      <c r="F362" s="5"/>
      <c r="J362" s="5"/>
      <c r="N362" s="5"/>
    </row>
    <row r="363" spans="6:14" x14ac:dyDescent="0.25">
      <c r="F363" s="5"/>
      <c r="J363" s="5"/>
      <c r="N363" s="5"/>
    </row>
    <row r="364" spans="6:14" x14ac:dyDescent="0.25">
      <c r="F364" s="5"/>
      <c r="J364" s="5"/>
      <c r="N364" s="5"/>
    </row>
    <row r="365" spans="6:14" x14ac:dyDescent="0.25">
      <c r="F365" s="5"/>
      <c r="J365" s="5"/>
      <c r="N365" s="5"/>
    </row>
    <row r="366" spans="6:14" x14ac:dyDescent="0.25">
      <c r="F366" s="5"/>
      <c r="J366" s="5"/>
      <c r="N366" s="5"/>
    </row>
    <row r="367" spans="6:14" x14ac:dyDescent="0.25">
      <c r="F367" s="5"/>
      <c r="J367" s="5"/>
      <c r="N367" s="5"/>
    </row>
    <row r="368" spans="6:14" x14ac:dyDescent="0.25">
      <c r="F368" s="5"/>
      <c r="J368" s="5"/>
      <c r="N368" s="5"/>
    </row>
    <row r="369" spans="6:14" x14ac:dyDescent="0.25">
      <c r="F369" s="5"/>
      <c r="J369" s="5"/>
      <c r="N369" s="5"/>
    </row>
    <row r="370" spans="6:14" x14ac:dyDescent="0.25">
      <c r="F370" s="5"/>
      <c r="J370" s="5"/>
      <c r="N370" s="5"/>
    </row>
    <row r="371" spans="6:14" x14ac:dyDescent="0.25">
      <c r="F371" s="5"/>
      <c r="J371" s="5"/>
      <c r="N371" s="5"/>
    </row>
    <row r="372" spans="6:14" x14ac:dyDescent="0.25">
      <c r="F372" s="5"/>
      <c r="J372" s="5"/>
      <c r="N372" s="5"/>
    </row>
    <row r="373" spans="6:14" x14ac:dyDescent="0.25">
      <c r="F373" s="5"/>
      <c r="J373" s="5"/>
      <c r="N373" s="5"/>
    </row>
    <row r="374" spans="6:14" x14ac:dyDescent="0.25">
      <c r="F374" s="5"/>
      <c r="J374" s="5"/>
      <c r="N374" s="5"/>
    </row>
    <row r="375" spans="6:14" x14ac:dyDescent="0.25">
      <c r="F375" s="5"/>
      <c r="J375" s="5"/>
      <c r="N375" s="5"/>
    </row>
    <row r="376" spans="6:14" x14ac:dyDescent="0.25">
      <c r="F376" s="5"/>
      <c r="J376" s="5"/>
      <c r="N376" s="5"/>
    </row>
    <row r="377" spans="6:14" x14ac:dyDescent="0.25">
      <c r="F377" s="5"/>
      <c r="J377" s="5"/>
      <c r="N377" s="5"/>
    </row>
    <row r="378" spans="6:14" x14ac:dyDescent="0.25">
      <c r="F378" s="5"/>
      <c r="J378" s="5"/>
      <c r="N378" s="5"/>
    </row>
    <row r="379" spans="6:14" x14ac:dyDescent="0.25">
      <c r="F379" s="5"/>
      <c r="J379" s="5"/>
      <c r="N379" s="5"/>
    </row>
  </sheetData>
  <autoFilter ref="A1:B379" xr:uid="{00000000-0009-0000-0000-000001000000}"/>
  <phoneticPr fontId="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31"/>
  <sheetViews>
    <sheetView workbookViewId="0">
      <selection activeCell="A2" sqref="A2"/>
    </sheetView>
  </sheetViews>
  <sheetFormatPr baseColWidth="10" defaultRowHeight="12.75" x14ac:dyDescent="0.2"/>
  <cols>
    <col min="1" max="1" width="14.42578125" style="17" bestFit="1" customWidth="1"/>
    <col min="2" max="2" width="2.42578125" style="17" customWidth="1"/>
    <col min="3" max="3" width="14.42578125" style="17" bestFit="1" customWidth="1"/>
    <col min="4" max="4" width="1.5703125" style="23" customWidth="1"/>
    <col min="5" max="5" width="11.85546875" style="36" bestFit="1" customWidth="1"/>
    <col min="6" max="6" width="1.5703125" style="23" customWidth="1"/>
    <col min="7" max="7" width="12.85546875" style="36" bestFit="1" customWidth="1"/>
    <col min="8" max="8" width="1.5703125" style="23" customWidth="1"/>
    <col min="9" max="9" width="11.85546875" style="36" bestFit="1" customWidth="1"/>
    <col min="10" max="10" width="1.5703125" style="23" customWidth="1"/>
    <col min="11" max="11" width="12.85546875" style="36" bestFit="1" customWidth="1"/>
    <col min="12" max="12" width="1.5703125" style="23" customWidth="1"/>
    <col min="13" max="36" width="11.42578125" style="21" customWidth="1"/>
    <col min="37" max="16384" width="11.42578125" style="17"/>
  </cols>
  <sheetData>
    <row r="1" spans="1:12" ht="38.25" x14ac:dyDescent="0.2">
      <c r="A1" s="60" t="s">
        <v>3</v>
      </c>
      <c r="B1" s="19"/>
      <c r="C1" s="67" t="s">
        <v>8</v>
      </c>
      <c r="D1" s="19"/>
      <c r="E1" s="60" t="s">
        <v>10</v>
      </c>
      <c r="F1" s="19"/>
      <c r="G1" s="61" t="s">
        <v>11</v>
      </c>
      <c r="H1" s="19"/>
      <c r="I1" s="60" t="s">
        <v>21</v>
      </c>
      <c r="J1" s="19"/>
      <c r="K1" s="61" t="s">
        <v>20</v>
      </c>
      <c r="L1" s="20"/>
    </row>
    <row r="2" spans="1:12" x14ac:dyDescent="0.2">
      <c r="A2" s="22">
        <f>+COUNT(Rohdaten!B:B)</f>
        <v>211</v>
      </c>
      <c r="B2" s="23"/>
      <c r="C2" s="66">
        <f>+SUM(Rohdaten!$B:$B)</f>
        <v>2677568.58</v>
      </c>
      <c r="E2" s="25">
        <f>+MAX(Rohdaten!A:A)</f>
        <v>43434</v>
      </c>
      <c r="G2" s="24">
        <f>+MAX(Rohdaten!B:B)</f>
        <v>159896.73000000001</v>
      </c>
      <c r="I2" s="25">
        <f>+MIN(Rohdaten!A:A)</f>
        <v>42370</v>
      </c>
      <c r="K2" s="24">
        <f>+MIN(Rohdaten!B:B)</f>
        <v>14</v>
      </c>
      <c r="L2" s="26"/>
    </row>
    <row r="3" spans="1:12" x14ac:dyDescent="0.2">
      <c r="A3" s="27" t="s">
        <v>14</v>
      </c>
      <c r="B3" s="63"/>
      <c r="C3" s="28" t="s">
        <v>13</v>
      </c>
      <c r="E3" s="25">
        <f>+LARGE(Rohdaten!A:A,ROW(A2))</f>
        <v>43434</v>
      </c>
      <c r="G3" s="24">
        <f>+LARGE(Rohdaten!B:B,ROW(A2))</f>
        <v>143727.06</v>
      </c>
      <c r="I3" s="25">
        <f>+SMALL(Rohdaten!A:A,ROW(A2))</f>
        <v>42371</v>
      </c>
      <c r="K3" s="24">
        <f>+SMALL(Rohdaten!B:B,ROW(A2))</f>
        <v>17</v>
      </c>
      <c r="L3" s="26"/>
    </row>
    <row r="4" spans="1:12" x14ac:dyDescent="0.2">
      <c r="A4" s="22">
        <f>+COUNTIF(Rohdaten!$B:$B,"&lt;0")</f>
        <v>0</v>
      </c>
      <c r="B4" s="23"/>
      <c r="C4" s="66">
        <f>+SUMIF(Rohdaten!$B:$B,"&lt;0")</f>
        <v>0</v>
      </c>
      <c r="E4" s="25">
        <f>+LARGE(Rohdaten!A:A,ROW(A3))</f>
        <v>43434</v>
      </c>
      <c r="G4" s="24">
        <f>+LARGE(Rohdaten!B:B,ROW(A3))</f>
        <v>99154.94</v>
      </c>
      <c r="I4" s="25">
        <f>+SMALL(Rohdaten!A:A,ROW(A3))</f>
        <v>42371</v>
      </c>
      <c r="K4" s="24">
        <f>+SMALL(Rohdaten!B:B,ROW(A3))</f>
        <v>17</v>
      </c>
      <c r="L4" s="26"/>
    </row>
    <row r="5" spans="1:12" x14ac:dyDescent="0.2">
      <c r="A5" s="29" t="s">
        <v>17</v>
      </c>
      <c r="B5" s="62"/>
      <c r="C5" s="64" t="s">
        <v>16</v>
      </c>
      <c r="E5" s="25">
        <f>+LARGE(Rohdaten!A:A,ROW(A4))</f>
        <v>43420</v>
      </c>
      <c r="G5" s="24">
        <f>+LARGE(Rohdaten!B:B,ROW(A4))</f>
        <v>94327.84</v>
      </c>
      <c r="I5" s="25">
        <f>+SMALL(Rohdaten!A:A,ROW(A4))</f>
        <v>42397</v>
      </c>
      <c r="K5" s="24">
        <f>+SMALL(Rohdaten!B:B,ROW(A4))</f>
        <v>21</v>
      </c>
      <c r="L5" s="26"/>
    </row>
    <row r="6" spans="1:12" x14ac:dyDescent="0.2">
      <c r="A6" s="22">
        <f>+COUNTIF(Rohdaten!$B:$B,"00")</f>
        <v>0</v>
      </c>
      <c r="B6" s="65"/>
      <c r="C6" s="24">
        <f>+SUMIF(Rohdaten!$B:$B,"=0")</f>
        <v>0</v>
      </c>
      <c r="E6" s="25">
        <f>+LARGE(Rohdaten!A:A,ROW(A5))</f>
        <v>43412</v>
      </c>
      <c r="G6" s="24">
        <f>+LARGE(Rohdaten!B:B,ROW(A5))</f>
        <v>91537.22</v>
      </c>
      <c r="I6" s="25">
        <f>+SMALL(Rohdaten!A:A,ROW(A5))</f>
        <v>42398</v>
      </c>
      <c r="K6" s="24">
        <f>+SMALL(Rohdaten!B:B,ROW(A5))</f>
        <v>37.65</v>
      </c>
      <c r="L6" s="26"/>
    </row>
    <row r="7" spans="1:12" x14ac:dyDescent="0.2">
      <c r="A7" s="30" t="s">
        <v>15</v>
      </c>
      <c r="B7" s="63"/>
      <c r="C7" s="31" t="s">
        <v>12</v>
      </c>
      <c r="E7" s="25">
        <f>+LARGE(Rohdaten!A:A,ROW(A6))</f>
        <v>43407</v>
      </c>
      <c r="G7" s="24">
        <f>+LARGE(Rohdaten!B:B,ROW(A6))</f>
        <v>71968.72</v>
      </c>
      <c r="I7" s="25">
        <f>+SMALL(Rohdaten!A:A,ROW(A6))</f>
        <v>42398</v>
      </c>
      <c r="K7" s="24">
        <f>+SMALL(Rohdaten!B:B,ROW(A6))</f>
        <v>56.9</v>
      </c>
      <c r="L7" s="26"/>
    </row>
    <row r="8" spans="1:12" x14ac:dyDescent="0.2">
      <c r="A8" s="22">
        <f>+COUNTIF(Rohdaten!$B:$B,"&gt;0")</f>
        <v>211</v>
      </c>
      <c r="B8" s="65"/>
      <c r="C8" s="24">
        <f>+SUMIF(Rohdaten!$B:$B,"&gt;0")</f>
        <v>2677568.58</v>
      </c>
      <c r="E8" s="25">
        <f>+LARGE(Rohdaten!A:A,ROW(A7))</f>
        <v>43403</v>
      </c>
      <c r="G8" s="24">
        <f>+LARGE(Rohdaten!B:B,ROW(A7))</f>
        <v>68709.600000000006</v>
      </c>
      <c r="I8" s="25">
        <f>+SMALL(Rohdaten!A:A,ROW(A7))</f>
        <v>42398</v>
      </c>
      <c r="K8" s="24">
        <f>+SMALL(Rohdaten!B:B,ROW(A7))</f>
        <v>140.41999999999999</v>
      </c>
      <c r="L8" s="26"/>
    </row>
    <row r="9" spans="1:12" x14ac:dyDescent="0.2">
      <c r="A9" s="77" t="s">
        <v>9</v>
      </c>
      <c r="B9" s="78"/>
      <c r="C9" s="79"/>
      <c r="E9" s="25">
        <f>+LARGE(Rohdaten!A:A,ROW(A8))</f>
        <v>43403</v>
      </c>
      <c r="G9" s="24">
        <f>+LARGE(Rohdaten!B:B,ROW(A8))</f>
        <v>68423.81</v>
      </c>
      <c r="I9" s="25">
        <f>+SMALL(Rohdaten!A:A,ROW(A8))</f>
        <v>42398</v>
      </c>
      <c r="K9" s="24">
        <f>+SMALL(Rohdaten!B:B,ROW(A8))</f>
        <v>146</v>
      </c>
      <c r="L9" s="26"/>
    </row>
    <row r="10" spans="1:12" x14ac:dyDescent="0.2">
      <c r="A10" s="80">
        <f>+AVERAGE(Rohdaten!$B:$B)</f>
        <v>12689.898483412322</v>
      </c>
      <c r="B10" s="81"/>
      <c r="C10" s="82"/>
      <c r="E10" s="25">
        <f>+LARGE(Rohdaten!A:A,ROW(A9))</f>
        <v>43403</v>
      </c>
      <c r="G10" s="24">
        <f>+LARGE(Rohdaten!B:B,ROW(A9))</f>
        <v>67812.789999999994</v>
      </c>
      <c r="I10" s="25">
        <f>+SMALL(Rohdaten!A:A,ROW(A9))</f>
        <v>42398</v>
      </c>
      <c r="K10" s="24">
        <f>+SMALL(Rohdaten!B:B,ROW(A9))</f>
        <v>168.39</v>
      </c>
      <c r="L10" s="26"/>
    </row>
    <row r="11" spans="1:12" x14ac:dyDescent="0.2">
      <c r="A11" s="77" t="s">
        <v>18</v>
      </c>
      <c r="B11" s="78"/>
      <c r="C11" s="79"/>
      <c r="E11" s="25">
        <f>+LARGE(Rohdaten!A:A,ROW(A10))</f>
        <v>43403</v>
      </c>
      <c r="G11" s="24">
        <f>+LARGE(Rohdaten!B:B,ROW(A10))</f>
        <v>64269.23</v>
      </c>
      <c r="I11" s="25">
        <f>+SMALL(Rohdaten!A:A,ROW(A10))</f>
        <v>42399</v>
      </c>
      <c r="K11" s="24">
        <f>+SMALL(Rohdaten!B:B,ROW(A10))</f>
        <v>169.05</v>
      </c>
      <c r="L11" s="26"/>
    </row>
    <row r="12" spans="1:12" x14ac:dyDescent="0.2">
      <c r="A12" s="83">
        <f>+MEDIAN(Rohdaten!$B:$B)</f>
        <v>2354</v>
      </c>
      <c r="B12" s="84"/>
      <c r="C12" s="85"/>
      <c r="E12" s="25">
        <f>+LARGE(Rohdaten!A:A,ROW(A11))</f>
        <v>43401</v>
      </c>
      <c r="G12" s="24">
        <f>+LARGE(Rohdaten!B:B,ROW(A11))</f>
        <v>64098.64</v>
      </c>
      <c r="I12" s="25">
        <f>+SMALL(Rohdaten!A:A,ROW(A11))</f>
        <v>42405</v>
      </c>
      <c r="K12" s="24">
        <f>+SMALL(Rohdaten!B:B,ROW(A11))</f>
        <v>173</v>
      </c>
      <c r="L12" s="26"/>
    </row>
    <row r="13" spans="1:12" x14ac:dyDescent="0.2">
      <c r="A13" s="77" t="s">
        <v>19</v>
      </c>
      <c r="B13" s="78"/>
      <c r="C13" s="79"/>
      <c r="E13" s="25">
        <f>+LARGE(Rohdaten!A:A,ROW(A12))</f>
        <v>43392</v>
      </c>
      <c r="G13" s="24">
        <f>+LARGE(Rohdaten!B:B,ROW(A12))</f>
        <v>62553.65</v>
      </c>
      <c r="I13" s="25">
        <f>+SMALL(Rohdaten!A:A,ROW(A12))</f>
        <v>42415</v>
      </c>
      <c r="K13" s="24">
        <f>+SMALL(Rohdaten!B:B,ROW(A12))</f>
        <v>182</v>
      </c>
      <c r="L13" s="26"/>
    </row>
    <row r="14" spans="1:12" ht="13.5" thickBot="1" x14ac:dyDescent="0.25">
      <c r="A14" s="74">
        <f>+STDEV(Rohdaten!$B:$B)</f>
        <v>24058.900796948317</v>
      </c>
      <c r="B14" s="75"/>
      <c r="C14" s="76"/>
      <c r="E14" s="25">
        <f>+LARGE(Rohdaten!A:A,ROW(A13))</f>
        <v>43392</v>
      </c>
      <c r="F14" s="32"/>
      <c r="G14" s="24">
        <f>+LARGE(Rohdaten!B:B,ROW(A13))</f>
        <v>62553.65</v>
      </c>
      <c r="I14" s="25">
        <f>+SMALL(Rohdaten!A:A,ROW(A13))</f>
        <v>42415</v>
      </c>
      <c r="J14" s="32"/>
      <c r="K14" s="24">
        <f>+SMALL(Rohdaten!B:B,ROW(A13))</f>
        <v>185</v>
      </c>
      <c r="L14" s="26"/>
    </row>
    <row r="15" spans="1:12" ht="13.5" thickBot="1" x14ac:dyDescent="0.25">
      <c r="A15" s="33"/>
      <c r="B15" s="32"/>
      <c r="C15" s="32"/>
      <c r="D15" s="32"/>
      <c r="E15" s="32"/>
      <c r="F15" s="32"/>
      <c r="G15" s="32"/>
      <c r="H15" s="32"/>
      <c r="I15" s="32"/>
      <c r="J15" s="32"/>
      <c r="K15" s="32"/>
      <c r="L15" s="34"/>
    </row>
    <row r="16" spans="1:12" s="21" customFormat="1" x14ac:dyDescent="0.2">
      <c r="D16" s="35"/>
      <c r="E16" s="35"/>
      <c r="F16" s="35"/>
      <c r="G16" s="35"/>
      <c r="H16" s="35"/>
      <c r="I16" s="35"/>
      <c r="J16" s="35"/>
      <c r="K16" s="35"/>
      <c r="L16" s="35"/>
    </row>
    <row r="17" spans="4:12" s="21" customFormat="1" x14ac:dyDescent="0.2">
      <c r="D17" s="35"/>
      <c r="E17" s="35"/>
      <c r="F17" s="35"/>
      <c r="G17" s="35"/>
      <c r="H17" s="35"/>
      <c r="I17" s="35"/>
      <c r="J17" s="35"/>
      <c r="K17" s="35"/>
      <c r="L17" s="35"/>
    </row>
    <row r="18" spans="4:12" s="21" customFormat="1" x14ac:dyDescent="0.2">
      <c r="D18" s="35"/>
      <c r="E18" s="35"/>
      <c r="F18" s="35"/>
      <c r="G18" s="35"/>
      <c r="H18" s="35"/>
      <c r="I18" s="35"/>
      <c r="J18" s="35"/>
      <c r="K18" s="35"/>
      <c r="L18" s="35"/>
    </row>
    <row r="19" spans="4:12" s="21" customFormat="1" x14ac:dyDescent="0.2">
      <c r="D19" s="35"/>
      <c r="E19" s="35"/>
      <c r="F19" s="35"/>
      <c r="G19" s="35"/>
      <c r="H19" s="35"/>
      <c r="I19" s="35"/>
      <c r="J19" s="35"/>
      <c r="K19" s="35"/>
      <c r="L19" s="35"/>
    </row>
    <row r="20" spans="4:12" s="21" customFormat="1" x14ac:dyDescent="0.2">
      <c r="D20" s="35"/>
      <c r="E20" s="35"/>
      <c r="F20" s="35"/>
      <c r="G20" s="35"/>
      <c r="H20" s="35"/>
      <c r="I20" s="35"/>
      <c r="J20" s="35"/>
      <c r="K20" s="35"/>
      <c r="L20" s="35"/>
    </row>
    <row r="21" spans="4:12" s="21" customFormat="1" x14ac:dyDescent="0.2">
      <c r="D21" s="35"/>
      <c r="E21" s="35"/>
      <c r="F21" s="35"/>
      <c r="G21" s="35"/>
      <c r="H21" s="35"/>
      <c r="I21" s="35"/>
      <c r="J21" s="35"/>
      <c r="K21" s="35"/>
      <c r="L21" s="35"/>
    </row>
    <row r="22" spans="4:12" s="21" customFormat="1" x14ac:dyDescent="0.2">
      <c r="D22" s="35"/>
      <c r="E22" s="35"/>
      <c r="F22" s="35"/>
      <c r="G22" s="35"/>
      <c r="H22" s="35"/>
      <c r="I22" s="35"/>
      <c r="J22" s="35"/>
      <c r="K22" s="35"/>
      <c r="L22" s="35"/>
    </row>
    <row r="23" spans="4:12" s="21" customFormat="1" x14ac:dyDescent="0.2">
      <c r="D23" s="35"/>
      <c r="E23" s="35"/>
      <c r="F23" s="35"/>
      <c r="G23" s="35"/>
      <c r="H23" s="35"/>
      <c r="I23" s="35"/>
      <c r="J23" s="35"/>
      <c r="K23" s="35"/>
      <c r="L23" s="35"/>
    </row>
    <row r="24" spans="4:12" s="21" customFormat="1" x14ac:dyDescent="0.2">
      <c r="D24" s="35"/>
      <c r="E24" s="35"/>
      <c r="F24" s="35"/>
      <c r="G24" s="35"/>
      <c r="H24" s="35"/>
      <c r="I24" s="35"/>
      <c r="J24" s="35"/>
      <c r="K24" s="35"/>
      <c r="L24" s="35"/>
    </row>
    <row r="25" spans="4:12" s="21" customFormat="1" x14ac:dyDescent="0.2">
      <c r="D25" s="35"/>
      <c r="E25" s="35"/>
      <c r="F25" s="35"/>
      <c r="G25" s="35"/>
      <c r="H25" s="35"/>
      <c r="I25" s="35"/>
      <c r="J25" s="35"/>
      <c r="K25" s="35"/>
      <c r="L25" s="35"/>
    </row>
    <row r="26" spans="4:12" s="21" customFormat="1" x14ac:dyDescent="0.2">
      <c r="D26" s="35"/>
      <c r="E26" s="35"/>
      <c r="F26" s="35"/>
      <c r="G26" s="35"/>
      <c r="H26" s="35"/>
      <c r="I26" s="35"/>
      <c r="J26" s="35"/>
      <c r="K26" s="35"/>
      <c r="L26" s="35"/>
    </row>
    <row r="27" spans="4:12" s="21" customFormat="1" x14ac:dyDescent="0.2">
      <c r="D27" s="35"/>
      <c r="E27" s="35"/>
      <c r="F27" s="35"/>
      <c r="G27" s="35"/>
      <c r="H27" s="35"/>
      <c r="I27" s="35"/>
      <c r="J27" s="35"/>
      <c r="K27" s="35"/>
      <c r="L27" s="35"/>
    </row>
    <row r="28" spans="4:12" s="21" customFormat="1" x14ac:dyDescent="0.2">
      <c r="D28" s="35"/>
      <c r="E28" s="35"/>
      <c r="F28" s="35"/>
      <c r="G28" s="35"/>
      <c r="H28" s="35"/>
      <c r="I28" s="35"/>
      <c r="J28" s="35"/>
      <c r="K28" s="35"/>
      <c r="L28" s="35"/>
    </row>
    <row r="29" spans="4:12" s="21" customFormat="1" x14ac:dyDescent="0.2">
      <c r="D29" s="35"/>
      <c r="E29" s="35"/>
      <c r="F29" s="35"/>
      <c r="G29" s="35"/>
      <c r="H29" s="35"/>
      <c r="I29" s="35"/>
      <c r="J29" s="35"/>
      <c r="K29" s="35"/>
      <c r="L29" s="35"/>
    </row>
    <row r="30" spans="4:12" s="21" customFormat="1" x14ac:dyDescent="0.2">
      <c r="D30" s="35"/>
      <c r="E30" s="35"/>
      <c r="F30" s="35"/>
      <c r="G30" s="35"/>
      <c r="H30" s="35"/>
      <c r="I30" s="35"/>
      <c r="J30" s="35"/>
      <c r="K30" s="35"/>
      <c r="L30" s="35"/>
    </row>
    <row r="31" spans="4:12" s="21" customFormat="1" x14ac:dyDescent="0.2">
      <c r="D31" s="35"/>
      <c r="E31" s="35"/>
      <c r="F31" s="35"/>
      <c r="G31" s="35"/>
      <c r="H31" s="35"/>
      <c r="I31" s="35"/>
      <c r="J31" s="35"/>
      <c r="K31" s="35"/>
      <c r="L31" s="35"/>
    </row>
    <row r="32" spans="4:12" s="21" customFormat="1" x14ac:dyDescent="0.2">
      <c r="D32" s="35"/>
      <c r="E32" s="35"/>
      <c r="F32" s="35"/>
      <c r="G32" s="35"/>
      <c r="H32" s="35"/>
      <c r="I32" s="35"/>
      <c r="J32" s="35"/>
      <c r="K32" s="35"/>
      <c r="L32" s="35"/>
    </row>
    <row r="33" spans="4:12" s="21" customFormat="1" x14ac:dyDescent="0.2">
      <c r="D33" s="35"/>
      <c r="E33" s="35"/>
      <c r="F33" s="35"/>
      <c r="G33" s="35"/>
      <c r="H33" s="35"/>
      <c r="I33" s="35"/>
      <c r="J33" s="35"/>
      <c r="K33" s="35"/>
      <c r="L33" s="35"/>
    </row>
    <row r="34" spans="4:12" s="21" customFormat="1" x14ac:dyDescent="0.2">
      <c r="D34" s="35"/>
      <c r="E34" s="35"/>
      <c r="F34" s="35"/>
      <c r="G34" s="35"/>
      <c r="H34" s="35"/>
      <c r="I34" s="35"/>
      <c r="J34" s="35"/>
      <c r="K34" s="35"/>
      <c r="L34" s="35"/>
    </row>
    <row r="35" spans="4:12" s="21" customFormat="1" x14ac:dyDescent="0.2">
      <c r="D35" s="35"/>
      <c r="E35" s="35"/>
      <c r="F35" s="35"/>
      <c r="G35" s="35"/>
      <c r="H35" s="35"/>
      <c r="I35" s="35"/>
      <c r="J35" s="35"/>
      <c r="K35" s="35"/>
      <c r="L35" s="35"/>
    </row>
    <row r="36" spans="4:12" s="21" customFormat="1" x14ac:dyDescent="0.2">
      <c r="D36" s="35"/>
      <c r="E36" s="35"/>
      <c r="F36" s="35"/>
      <c r="G36" s="35"/>
      <c r="H36" s="35"/>
      <c r="I36" s="35"/>
      <c r="J36" s="35"/>
      <c r="K36" s="35"/>
      <c r="L36" s="35"/>
    </row>
    <row r="37" spans="4:12" s="21" customFormat="1" x14ac:dyDescent="0.2">
      <c r="D37" s="35"/>
      <c r="E37" s="35"/>
      <c r="F37" s="35"/>
      <c r="G37" s="35"/>
      <c r="H37" s="35"/>
      <c r="I37" s="35"/>
      <c r="J37" s="35"/>
      <c r="K37" s="35"/>
      <c r="L37" s="35"/>
    </row>
    <row r="38" spans="4:12" s="21" customFormat="1" x14ac:dyDescent="0.2">
      <c r="D38" s="35"/>
      <c r="E38" s="35"/>
      <c r="F38" s="35"/>
      <c r="G38" s="35"/>
      <c r="H38" s="35"/>
      <c r="I38" s="35"/>
      <c r="J38" s="35"/>
      <c r="K38" s="35"/>
      <c r="L38" s="35"/>
    </row>
    <row r="39" spans="4:12" s="21" customFormat="1" x14ac:dyDescent="0.2">
      <c r="D39" s="35"/>
      <c r="E39" s="35"/>
      <c r="F39" s="35"/>
      <c r="G39" s="35"/>
      <c r="H39" s="35"/>
      <c r="I39" s="35"/>
      <c r="J39" s="35"/>
      <c r="K39" s="35"/>
      <c r="L39" s="35"/>
    </row>
    <row r="40" spans="4:12" s="21" customFormat="1" x14ac:dyDescent="0.2">
      <c r="D40" s="35"/>
      <c r="E40" s="35"/>
      <c r="F40" s="35"/>
      <c r="G40" s="35"/>
      <c r="H40" s="35"/>
      <c r="I40" s="35"/>
      <c r="J40" s="35"/>
      <c r="K40" s="35"/>
      <c r="L40" s="35"/>
    </row>
    <row r="41" spans="4:12" s="21" customFormat="1" x14ac:dyDescent="0.2">
      <c r="D41" s="35"/>
      <c r="E41" s="35"/>
      <c r="F41" s="35"/>
      <c r="G41" s="35"/>
      <c r="H41" s="35"/>
      <c r="I41" s="35"/>
      <c r="J41" s="35"/>
      <c r="K41" s="35"/>
      <c r="L41" s="35"/>
    </row>
    <row r="42" spans="4:12" s="21" customFormat="1" x14ac:dyDescent="0.2">
      <c r="D42" s="35"/>
      <c r="E42" s="35"/>
      <c r="F42" s="35"/>
      <c r="G42" s="35"/>
      <c r="H42" s="35"/>
      <c r="I42" s="35"/>
      <c r="J42" s="35"/>
      <c r="K42" s="35"/>
      <c r="L42" s="35"/>
    </row>
    <row r="43" spans="4:12" s="21" customFormat="1" x14ac:dyDescent="0.2">
      <c r="D43" s="35"/>
      <c r="E43" s="35"/>
      <c r="F43" s="35"/>
      <c r="G43" s="35"/>
      <c r="H43" s="35"/>
      <c r="I43" s="35"/>
      <c r="J43" s="35"/>
      <c r="K43" s="35"/>
      <c r="L43" s="35"/>
    </row>
    <row r="44" spans="4:12" s="21" customFormat="1" x14ac:dyDescent="0.2">
      <c r="D44" s="35"/>
      <c r="E44" s="35"/>
      <c r="F44" s="35"/>
      <c r="G44" s="35"/>
      <c r="H44" s="35"/>
      <c r="I44" s="35"/>
      <c r="J44" s="35"/>
      <c r="K44" s="35"/>
      <c r="L44" s="35"/>
    </row>
    <row r="45" spans="4:12" s="21" customFormat="1" x14ac:dyDescent="0.2">
      <c r="D45" s="35"/>
      <c r="E45" s="35"/>
      <c r="F45" s="35"/>
      <c r="G45" s="35"/>
      <c r="H45" s="35"/>
      <c r="I45" s="35"/>
      <c r="J45" s="35"/>
      <c r="K45" s="35"/>
      <c r="L45" s="35"/>
    </row>
    <row r="46" spans="4:12" s="21" customFormat="1" x14ac:dyDescent="0.2">
      <c r="D46" s="35"/>
      <c r="E46" s="35"/>
      <c r="F46" s="35"/>
      <c r="G46" s="35"/>
      <c r="H46" s="35"/>
      <c r="I46" s="35"/>
      <c r="J46" s="35"/>
      <c r="K46" s="35"/>
      <c r="L46" s="35"/>
    </row>
    <row r="47" spans="4:12" s="21" customFormat="1" x14ac:dyDescent="0.2">
      <c r="D47" s="35"/>
      <c r="E47" s="35"/>
      <c r="F47" s="35"/>
      <c r="G47" s="35"/>
      <c r="H47" s="35"/>
      <c r="I47" s="35"/>
      <c r="J47" s="35"/>
      <c r="K47" s="35"/>
      <c r="L47" s="35"/>
    </row>
    <row r="48" spans="4:12" s="21" customFormat="1" x14ac:dyDescent="0.2">
      <c r="D48" s="35"/>
      <c r="E48" s="35"/>
      <c r="F48" s="35"/>
      <c r="G48" s="35"/>
      <c r="H48" s="35"/>
      <c r="I48" s="35"/>
      <c r="J48" s="35"/>
      <c r="K48" s="35"/>
      <c r="L48" s="35"/>
    </row>
    <row r="49" spans="4:12" s="21" customFormat="1" x14ac:dyDescent="0.2">
      <c r="D49" s="35"/>
      <c r="E49" s="35"/>
      <c r="F49" s="35"/>
      <c r="G49" s="35"/>
      <c r="H49" s="35"/>
      <c r="I49" s="35"/>
      <c r="J49" s="35"/>
      <c r="K49" s="35"/>
      <c r="L49" s="35"/>
    </row>
    <row r="50" spans="4:12" s="21" customFormat="1" x14ac:dyDescent="0.2">
      <c r="D50" s="35"/>
      <c r="E50" s="35"/>
      <c r="F50" s="35"/>
      <c r="G50" s="35"/>
      <c r="H50" s="35"/>
      <c r="I50" s="35"/>
      <c r="J50" s="35"/>
      <c r="K50" s="35"/>
      <c r="L50" s="35"/>
    </row>
    <row r="51" spans="4:12" s="21" customFormat="1" x14ac:dyDescent="0.2">
      <c r="D51" s="35"/>
      <c r="E51" s="35"/>
      <c r="F51" s="35"/>
      <c r="G51" s="35"/>
      <c r="H51" s="35"/>
      <c r="I51" s="35"/>
      <c r="J51" s="35"/>
      <c r="K51" s="35"/>
      <c r="L51" s="35"/>
    </row>
    <row r="52" spans="4:12" s="21" customFormat="1" x14ac:dyDescent="0.2">
      <c r="D52" s="35"/>
      <c r="E52" s="35"/>
      <c r="F52" s="35"/>
      <c r="G52" s="35"/>
      <c r="H52" s="35"/>
      <c r="I52" s="35"/>
      <c r="J52" s="35"/>
      <c r="K52" s="35"/>
      <c r="L52" s="35"/>
    </row>
    <row r="53" spans="4:12" s="21" customFormat="1" x14ac:dyDescent="0.2">
      <c r="D53" s="35"/>
      <c r="E53" s="35"/>
      <c r="F53" s="35"/>
      <c r="G53" s="35"/>
      <c r="H53" s="35"/>
      <c r="I53" s="35"/>
      <c r="J53" s="35"/>
      <c r="K53" s="35"/>
      <c r="L53" s="35"/>
    </row>
    <row r="54" spans="4:12" s="21" customFormat="1" x14ac:dyDescent="0.2">
      <c r="D54" s="35"/>
      <c r="E54" s="35"/>
      <c r="F54" s="35"/>
      <c r="G54" s="35"/>
      <c r="H54" s="35"/>
      <c r="I54" s="35"/>
      <c r="J54" s="35"/>
      <c r="K54" s="35"/>
      <c r="L54" s="35"/>
    </row>
    <row r="55" spans="4:12" s="21" customFormat="1" x14ac:dyDescent="0.2">
      <c r="D55" s="35"/>
      <c r="E55" s="35"/>
      <c r="F55" s="35"/>
      <c r="G55" s="35"/>
      <c r="H55" s="35"/>
      <c r="I55" s="35"/>
      <c r="J55" s="35"/>
      <c r="K55" s="35"/>
      <c r="L55" s="35"/>
    </row>
    <row r="56" spans="4:12" s="21" customFormat="1" x14ac:dyDescent="0.2">
      <c r="D56" s="35"/>
      <c r="E56" s="35"/>
      <c r="F56" s="35"/>
      <c r="G56" s="35"/>
      <c r="H56" s="35"/>
      <c r="I56" s="35"/>
      <c r="J56" s="35"/>
      <c r="K56" s="35"/>
      <c r="L56" s="35"/>
    </row>
    <row r="57" spans="4:12" s="21" customFormat="1" x14ac:dyDescent="0.2">
      <c r="D57" s="35"/>
      <c r="E57" s="35"/>
      <c r="F57" s="35"/>
      <c r="G57" s="35"/>
      <c r="H57" s="35"/>
      <c r="I57" s="35"/>
      <c r="J57" s="35"/>
      <c r="K57" s="35"/>
      <c r="L57" s="35"/>
    </row>
    <row r="58" spans="4:12" s="21" customFormat="1" x14ac:dyDescent="0.2">
      <c r="D58" s="35"/>
      <c r="E58" s="35"/>
      <c r="F58" s="35"/>
      <c r="G58" s="35"/>
      <c r="H58" s="35"/>
      <c r="I58" s="35"/>
      <c r="J58" s="35"/>
      <c r="K58" s="35"/>
      <c r="L58" s="35"/>
    </row>
    <row r="59" spans="4:12" s="21" customFormat="1" x14ac:dyDescent="0.2">
      <c r="D59" s="35"/>
      <c r="E59" s="35"/>
      <c r="F59" s="35"/>
      <c r="G59" s="35"/>
      <c r="H59" s="35"/>
      <c r="I59" s="35"/>
      <c r="J59" s="35"/>
      <c r="K59" s="35"/>
      <c r="L59" s="35"/>
    </row>
    <row r="60" spans="4:12" s="21" customFormat="1" x14ac:dyDescent="0.2">
      <c r="D60" s="35"/>
      <c r="E60" s="35"/>
      <c r="F60" s="35"/>
      <c r="G60" s="35"/>
      <c r="H60" s="35"/>
      <c r="I60" s="35"/>
      <c r="J60" s="35"/>
      <c r="K60" s="35"/>
      <c r="L60" s="35"/>
    </row>
    <row r="61" spans="4:12" s="21" customFormat="1" x14ac:dyDescent="0.2">
      <c r="D61" s="35"/>
      <c r="E61" s="35"/>
      <c r="F61" s="35"/>
      <c r="G61" s="35"/>
      <c r="H61" s="35"/>
      <c r="I61" s="35"/>
      <c r="J61" s="35"/>
      <c r="K61" s="35"/>
      <c r="L61" s="35"/>
    </row>
    <row r="62" spans="4:12" s="21" customFormat="1" x14ac:dyDescent="0.2">
      <c r="D62" s="35"/>
      <c r="E62" s="35"/>
      <c r="F62" s="35"/>
      <c r="G62" s="35"/>
      <c r="H62" s="35"/>
      <c r="I62" s="35"/>
      <c r="J62" s="35"/>
      <c r="K62" s="35"/>
      <c r="L62" s="35"/>
    </row>
    <row r="63" spans="4:12" s="21" customFormat="1" x14ac:dyDescent="0.2">
      <c r="D63" s="35"/>
      <c r="E63" s="35"/>
      <c r="F63" s="35"/>
      <c r="G63" s="35"/>
      <c r="H63" s="35"/>
      <c r="I63" s="35"/>
      <c r="J63" s="35"/>
      <c r="K63" s="35"/>
      <c r="L63" s="35"/>
    </row>
    <row r="64" spans="4:12" s="21" customFormat="1" x14ac:dyDescent="0.2">
      <c r="D64" s="35"/>
      <c r="E64" s="35"/>
      <c r="F64" s="35"/>
      <c r="G64" s="35"/>
      <c r="H64" s="35"/>
      <c r="I64" s="35"/>
      <c r="J64" s="35"/>
      <c r="K64" s="35"/>
      <c r="L64" s="35"/>
    </row>
    <row r="65" spans="4:12" s="21" customFormat="1" x14ac:dyDescent="0.2">
      <c r="D65" s="35"/>
      <c r="E65" s="35"/>
      <c r="F65" s="35"/>
      <c r="G65" s="35"/>
      <c r="H65" s="35"/>
      <c r="I65" s="35"/>
      <c r="J65" s="35"/>
      <c r="K65" s="35"/>
      <c r="L65" s="35"/>
    </row>
    <row r="66" spans="4:12" s="21" customFormat="1" x14ac:dyDescent="0.2">
      <c r="D66" s="35"/>
      <c r="E66" s="35"/>
      <c r="F66" s="35"/>
      <c r="G66" s="35"/>
      <c r="H66" s="35"/>
      <c r="I66" s="35"/>
      <c r="J66" s="35"/>
      <c r="K66" s="35"/>
      <c r="L66" s="35"/>
    </row>
    <row r="67" spans="4:12" s="21" customFormat="1" x14ac:dyDescent="0.2">
      <c r="D67" s="35"/>
      <c r="E67" s="35"/>
      <c r="F67" s="35"/>
      <c r="G67" s="35"/>
      <c r="H67" s="35"/>
      <c r="I67" s="35"/>
      <c r="J67" s="35"/>
      <c r="K67" s="35"/>
      <c r="L67" s="35"/>
    </row>
    <row r="68" spans="4:12" s="21" customFormat="1" x14ac:dyDescent="0.2">
      <c r="D68" s="35"/>
      <c r="E68" s="35"/>
      <c r="F68" s="35"/>
      <c r="G68" s="35"/>
      <c r="H68" s="35"/>
      <c r="I68" s="35"/>
      <c r="J68" s="35"/>
      <c r="K68" s="35"/>
      <c r="L68" s="35"/>
    </row>
    <row r="69" spans="4:12" s="21" customFormat="1" x14ac:dyDescent="0.2">
      <c r="D69" s="35"/>
      <c r="E69" s="35"/>
      <c r="F69" s="35"/>
      <c r="G69" s="35"/>
      <c r="H69" s="35"/>
      <c r="I69" s="35"/>
      <c r="J69" s="35"/>
      <c r="K69" s="35"/>
      <c r="L69" s="35"/>
    </row>
    <row r="70" spans="4:12" s="21" customFormat="1" x14ac:dyDescent="0.2">
      <c r="D70" s="35"/>
      <c r="E70" s="35"/>
      <c r="F70" s="35"/>
      <c r="G70" s="35"/>
      <c r="H70" s="35"/>
      <c r="I70" s="35"/>
      <c r="J70" s="35"/>
      <c r="K70" s="35"/>
      <c r="L70" s="35"/>
    </row>
    <row r="71" spans="4:12" s="21" customFormat="1" x14ac:dyDescent="0.2">
      <c r="D71" s="35"/>
      <c r="E71" s="35"/>
      <c r="F71" s="35"/>
      <c r="G71" s="35"/>
      <c r="H71" s="35"/>
      <c r="I71" s="35"/>
      <c r="J71" s="35"/>
      <c r="K71" s="35"/>
      <c r="L71" s="35"/>
    </row>
    <row r="72" spans="4:12" s="21" customFormat="1" x14ac:dyDescent="0.2">
      <c r="D72" s="35"/>
      <c r="E72" s="35"/>
      <c r="F72" s="35"/>
      <c r="G72" s="35"/>
      <c r="H72" s="35"/>
      <c r="I72" s="35"/>
      <c r="J72" s="35"/>
      <c r="K72" s="35"/>
      <c r="L72" s="35"/>
    </row>
    <row r="73" spans="4:12" s="21" customFormat="1" x14ac:dyDescent="0.2">
      <c r="D73" s="35"/>
      <c r="E73" s="35"/>
      <c r="F73" s="35"/>
      <c r="G73" s="35"/>
      <c r="H73" s="35"/>
      <c r="I73" s="35"/>
      <c r="J73" s="35"/>
      <c r="K73" s="35"/>
      <c r="L73" s="35"/>
    </row>
    <row r="74" spans="4:12" s="21" customFormat="1" x14ac:dyDescent="0.2">
      <c r="D74" s="35"/>
      <c r="E74" s="35"/>
      <c r="F74" s="35"/>
      <c r="G74" s="35"/>
      <c r="H74" s="35"/>
      <c r="I74" s="35"/>
      <c r="J74" s="35"/>
      <c r="K74" s="35"/>
      <c r="L74" s="35"/>
    </row>
    <row r="75" spans="4:12" s="21" customFormat="1" x14ac:dyDescent="0.2">
      <c r="D75" s="35"/>
      <c r="E75" s="35"/>
      <c r="F75" s="35"/>
      <c r="G75" s="35"/>
      <c r="H75" s="35"/>
      <c r="I75" s="35"/>
      <c r="J75" s="35"/>
      <c r="K75" s="35"/>
      <c r="L75" s="35"/>
    </row>
    <row r="76" spans="4:12" s="21" customFormat="1" x14ac:dyDescent="0.2">
      <c r="D76" s="35"/>
      <c r="E76" s="35"/>
      <c r="F76" s="35"/>
      <c r="G76" s="35"/>
      <c r="H76" s="35"/>
      <c r="I76" s="35"/>
      <c r="J76" s="35"/>
      <c r="K76" s="35"/>
      <c r="L76" s="35"/>
    </row>
    <row r="77" spans="4:12" s="21" customFormat="1" x14ac:dyDescent="0.2">
      <c r="D77" s="35"/>
      <c r="E77" s="35"/>
      <c r="F77" s="35"/>
      <c r="G77" s="35"/>
      <c r="H77" s="35"/>
      <c r="I77" s="35"/>
      <c r="J77" s="35"/>
      <c r="K77" s="35"/>
      <c r="L77" s="35"/>
    </row>
    <row r="78" spans="4:12" s="21" customFormat="1" x14ac:dyDescent="0.2">
      <c r="D78" s="35"/>
      <c r="E78" s="35"/>
      <c r="F78" s="35"/>
      <c r="G78" s="35"/>
      <c r="H78" s="35"/>
      <c r="I78" s="35"/>
      <c r="J78" s="35"/>
      <c r="K78" s="35"/>
      <c r="L78" s="35"/>
    </row>
    <row r="79" spans="4:12" s="21" customFormat="1" x14ac:dyDescent="0.2">
      <c r="D79" s="35"/>
      <c r="E79" s="35"/>
      <c r="F79" s="35"/>
      <c r="G79" s="35"/>
      <c r="H79" s="35"/>
      <c r="I79" s="35"/>
      <c r="J79" s="35"/>
      <c r="K79" s="35"/>
      <c r="L79" s="35"/>
    </row>
    <row r="80" spans="4:12" s="21" customFormat="1" x14ac:dyDescent="0.2">
      <c r="D80" s="35"/>
      <c r="E80" s="35"/>
      <c r="F80" s="35"/>
      <c r="G80" s="35"/>
      <c r="H80" s="35"/>
      <c r="I80" s="35"/>
      <c r="J80" s="35"/>
      <c r="K80" s="35"/>
      <c r="L80" s="35"/>
    </row>
    <row r="81" spans="4:12" s="21" customFormat="1" x14ac:dyDescent="0.2">
      <c r="D81" s="35"/>
      <c r="E81" s="35"/>
      <c r="F81" s="35"/>
      <c r="G81" s="35"/>
      <c r="H81" s="35"/>
      <c r="I81" s="35"/>
      <c r="J81" s="35"/>
      <c r="K81" s="35"/>
      <c r="L81" s="35"/>
    </row>
    <row r="82" spans="4:12" s="21" customFormat="1" x14ac:dyDescent="0.2">
      <c r="D82" s="35"/>
      <c r="E82" s="35"/>
      <c r="F82" s="35"/>
      <c r="G82" s="35"/>
      <c r="H82" s="35"/>
      <c r="I82" s="35"/>
      <c r="J82" s="35"/>
      <c r="K82" s="35"/>
      <c r="L82" s="35"/>
    </row>
    <row r="83" spans="4:12" s="21" customFormat="1" x14ac:dyDescent="0.2">
      <c r="D83" s="35"/>
      <c r="E83" s="35"/>
      <c r="F83" s="35"/>
      <c r="G83" s="35"/>
      <c r="H83" s="35"/>
      <c r="I83" s="35"/>
      <c r="J83" s="35"/>
      <c r="K83" s="35"/>
      <c r="L83" s="35"/>
    </row>
    <row r="84" spans="4:12" s="21" customFormat="1" x14ac:dyDescent="0.2">
      <c r="D84" s="35"/>
      <c r="E84" s="35"/>
      <c r="F84" s="35"/>
      <c r="G84" s="35"/>
      <c r="H84" s="35"/>
      <c r="I84" s="35"/>
      <c r="J84" s="35"/>
      <c r="K84" s="35"/>
      <c r="L84" s="35"/>
    </row>
    <row r="85" spans="4:12" s="21" customFormat="1" x14ac:dyDescent="0.2">
      <c r="D85" s="35"/>
      <c r="E85" s="35"/>
      <c r="F85" s="35"/>
      <c r="G85" s="35"/>
      <c r="H85" s="35"/>
      <c r="I85" s="35"/>
      <c r="J85" s="35"/>
      <c r="K85" s="35"/>
      <c r="L85" s="35"/>
    </row>
    <row r="86" spans="4:12" s="21" customFormat="1" x14ac:dyDescent="0.2">
      <c r="D86" s="35"/>
      <c r="E86" s="35"/>
      <c r="F86" s="35"/>
      <c r="G86" s="35"/>
      <c r="H86" s="35"/>
      <c r="I86" s="35"/>
      <c r="J86" s="35"/>
      <c r="K86" s="35"/>
      <c r="L86" s="35"/>
    </row>
    <row r="87" spans="4:12" s="21" customFormat="1" x14ac:dyDescent="0.2">
      <c r="D87" s="35"/>
      <c r="E87" s="35"/>
      <c r="F87" s="35"/>
      <c r="G87" s="35"/>
      <c r="H87" s="35"/>
      <c r="I87" s="35"/>
      <c r="J87" s="35"/>
      <c r="K87" s="35"/>
      <c r="L87" s="35"/>
    </row>
    <row r="88" spans="4:12" s="21" customFormat="1" x14ac:dyDescent="0.2">
      <c r="D88" s="35"/>
      <c r="E88" s="35"/>
      <c r="F88" s="35"/>
      <c r="G88" s="35"/>
      <c r="H88" s="35"/>
      <c r="I88" s="35"/>
      <c r="J88" s="35"/>
      <c r="K88" s="35"/>
      <c r="L88" s="35"/>
    </row>
    <row r="89" spans="4:12" s="21" customFormat="1" x14ac:dyDescent="0.2">
      <c r="D89" s="35"/>
      <c r="E89" s="35"/>
      <c r="F89" s="35"/>
      <c r="G89" s="35"/>
      <c r="H89" s="35"/>
      <c r="I89" s="35"/>
      <c r="J89" s="35"/>
      <c r="K89" s="35"/>
      <c r="L89" s="35"/>
    </row>
    <row r="90" spans="4:12" s="21" customFormat="1" x14ac:dyDescent="0.2">
      <c r="D90" s="35"/>
      <c r="E90" s="35"/>
      <c r="F90" s="35"/>
      <c r="G90" s="35"/>
      <c r="H90" s="35"/>
      <c r="I90" s="35"/>
      <c r="J90" s="35"/>
      <c r="K90" s="35"/>
      <c r="L90" s="35"/>
    </row>
    <row r="91" spans="4:12" s="21" customFormat="1" x14ac:dyDescent="0.2">
      <c r="D91" s="35"/>
      <c r="E91" s="35"/>
      <c r="F91" s="35"/>
      <c r="G91" s="35"/>
      <c r="H91" s="35"/>
      <c r="I91" s="35"/>
      <c r="J91" s="35"/>
      <c r="K91" s="35"/>
      <c r="L91" s="35"/>
    </row>
    <row r="92" spans="4:12" s="21" customFormat="1" x14ac:dyDescent="0.2">
      <c r="D92" s="35"/>
      <c r="E92" s="35"/>
      <c r="F92" s="35"/>
      <c r="G92" s="35"/>
      <c r="H92" s="35"/>
      <c r="I92" s="35"/>
      <c r="J92" s="35"/>
      <c r="K92" s="35"/>
      <c r="L92" s="35"/>
    </row>
    <row r="93" spans="4:12" s="21" customFormat="1" x14ac:dyDescent="0.2">
      <c r="D93" s="35"/>
      <c r="E93" s="35"/>
      <c r="F93" s="35"/>
      <c r="G93" s="35"/>
      <c r="H93" s="35"/>
      <c r="I93" s="35"/>
      <c r="J93" s="35"/>
      <c r="K93" s="35"/>
      <c r="L93" s="35"/>
    </row>
    <row r="94" spans="4:12" s="21" customFormat="1" x14ac:dyDescent="0.2">
      <c r="D94" s="35"/>
      <c r="E94" s="35"/>
      <c r="F94" s="35"/>
      <c r="G94" s="35"/>
      <c r="H94" s="35"/>
      <c r="I94" s="35"/>
      <c r="J94" s="35"/>
      <c r="K94" s="35"/>
      <c r="L94" s="35"/>
    </row>
    <row r="95" spans="4:12" s="21" customFormat="1" x14ac:dyDescent="0.2">
      <c r="D95" s="35"/>
      <c r="E95" s="35"/>
      <c r="F95" s="35"/>
      <c r="G95" s="35"/>
      <c r="H95" s="35"/>
      <c r="I95" s="35"/>
      <c r="J95" s="35"/>
      <c r="K95" s="35"/>
      <c r="L95" s="35"/>
    </row>
    <row r="96" spans="4:12" s="21" customFormat="1" x14ac:dyDescent="0.2">
      <c r="D96" s="35"/>
      <c r="E96" s="35"/>
      <c r="F96" s="35"/>
      <c r="G96" s="35"/>
      <c r="H96" s="35"/>
      <c r="I96" s="35"/>
      <c r="J96" s="35"/>
      <c r="K96" s="35"/>
      <c r="L96" s="35"/>
    </row>
    <row r="97" spans="4:12" s="21" customFormat="1" x14ac:dyDescent="0.2">
      <c r="D97" s="35"/>
      <c r="E97" s="35"/>
      <c r="F97" s="35"/>
      <c r="G97" s="35"/>
      <c r="H97" s="35"/>
      <c r="I97" s="35"/>
      <c r="J97" s="35"/>
      <c r="K97" s="35"/>
      <c r="L97" s="35"/>
    </row>
    <row r="98" spans="4:12" s="21" customFormat="1" x14ac:dyDescent="0.2">
      <c r="D98" s="35"/>
      <c r="E98" s="35"/>
      <c r="F98" s="35"/>
      <c r="G98" s="35"/>
      <c r="H98" s="35"/>
      <c r="I98" s="35"/>
      <c r="J98" s="35"/>
      <c r="K98" s="35"/>
      <c r="L98" s="35"/>
    </row>
    <row r="99" spans="4:12" s="21" customFormat="1" x14ac:dyDescent="0.2">
      <c r="D99" s="35"/>
      <c r="E99" s="35"/>
      <c r="F99" s="35"/>
      <c r="G99" s="35"/>
      <c r="H99" s="35"/>
      <c r="I99" s="35"/>
      <c r="J99" s="35"/>
      <c r="K99" s="35"/>
      <c r="L99" s="35"/>
    </row>
    <row r="100" spans="4:12" s="21" customFormat="1" x14ac:dyDescent="0.2">
      <c r="D100" s="35"/>
      <c r="E100" s="35"/>
      <c r="F100" s="35"/>
      <c r="G100" s="35"/>
      <c r="H100" s="35"/>
      <c r="I100" s="35"/>
      <c r="J100" s="35"/>
      <c r="K100" s="35"/>
      <c r="L100" s="35"/>
    </row>
    <row r="101" spans="4:12" s="21" customFormat="1" x14ac:dyDescent="0.2">
      <c r="D101" s="35"/>
      <c r="E101" s="35"/>
      <c r="F101" s="35"/>
      <c r="G101" s="35"/>
      <c r="H101" s="35"/>
      <c r="I101" s="35"/>
      <c r="J101" s="35"/>
      <c r="K101" s="35"/>
      <c r="L101" s="35"/>
    </row>
    <row r="102" spans="4:12" s="21" customFormat="1" x14ac:dyDescent="0.2">
      <c r="D102" s="35"/>
      <c r="E102" s="35"/>
      <c r="F102" s="35"/>
      <c r="G102" s="35"/>
      <c r="H102" s="35"/>
      <c r="I102" s="35"/>
      <c r="J102" s="35"/>
      <c r="K102" s="35"/>
      <c r="L102" s="35"/>
    </row>
    <row r="103" spans="4:12" s="21" customFormat="1" x14ac:dyDescent="0.2">
      <c r="D103" s="35"/>
      <c r="E103" s="35"/>
      <c r="F103" s="35"/>
      <c r="G103" s="35"/>
      <c r="H103" s="35"/>
      <c r="I103" s="35"/>
      <c r="J103" s="35"/>
      <c r="K103" s="35"/>
      <c r="L103" s="35"/>
    </row>
    <row r="104" spans="4:12" s="21" customFormat="1" x14ac:dyDescent="0.2">
      <c r="D104" s="35"/>
      <c r="E104" s="35"/>
      <c r="F104" s="35"/>
      <c r="G104" s="35"/>
      <c r="H104" s="35"/>
      <c r="I104" s="35"/>
      <c r="J104" s="35"/>
      <c r="K104" s="35"/>
      <c r="L104" s="35"/>
    </row>
    <row r="105" spans="4:12" s="21" customFormat="1" x14ac:dyDescent="0.2">
      <c r="D105" s="35"/>
      <c r="E105" s="35"/>
      <c r="F105" s="35"/>
      <c r="G105" s="35"/>
      <c r="H105" s="35"/>
      <c r="I105" s="35"/>
      <c r="J105" s="35"/>
      <c r="K105" s="35"/>
      <c r="L105" s="35"/>
    </row>
    <row r="106" spans="4:12" s="21" customFormat="1" x14ac:dyDescent="0.2">
      <c r="D106" s="35"/>
      <c r="E106" s="35"/>
      <c r="F106" s="35"/>
      <c r="G106" s="35"/>
      <c r="H106" s="35"/>
      <c r="I106" s="35"/>
      <c r="J106" s="35"/>
      <c r="K106" s="35"/>
      <c r="L106" s="35"/>
    </row>
    <row r="107" spans="4:12" s="21" customFormat="1" x14ac:dyDescent="0.2">
      <c r="D107" s="35"/>
      <c r="E107" s="35"/>
      <c r="F107" s="35"/>
      <c r="G107" s="35"/>
      <c r="H107" s="35"/>
      <c r="I107" s="35"/>
      <c r="J107" s="35"/>
      <c r="K107" s="35"/>
      <c r="L107" s="35"/>
    </row>
    <row r="108" spans="4:12" s="21" customFormat="1" x14ac:dyDescent="0.2">
      <c r="D108" s="35"/>
      <c r="E108" s="35"/>
      <c r="F108" s="35"/>
      <c r="G108" s="35"/>
      <c r="H108" s="35"/>
      <c r="I108" s="35"/>
      <c r="J108" s="35"/>
      <c r="K108" s="35"/>
      <c r="L108" s="35"/>
    </row>
    <row r="109" spans="4:12" s="21" customFormat="1" x14ac:dyDescent="0.2">
      <c r="D109" s="35"/>
      <c r="E109" s="35"/>
      <c r="F109" s="35"/>
      <c r="G109" s="35"/>
      <c r="H109" s="35"/>
      <c r="I109" s="35"/>
      <c r="J109" s="35"/>
      <c r="K109" s="35"/>
      <c r="L109" s="35"/>
    </row>
    <row r="110" spans="4:12" s="21" customFormat="1" x14ac:dyDescent="0.2">
      <c r="D110" s="35"/>
      <c r="E110" s="35"/>
      <c r="F110" s="35"/>
      <c r="G110" s="35"/>
      <c r="H110" s="35"/>
      <c r="I110" s="35"/>
      <c r="J110" s="35"/>
      <c r="K110" s="35"/>
      <c r="L110" s="35"/>
    </row>
    <row r="111" spans="4:12" s="21" customFormat="1" x14ac:dyDescent="0.2">
      <c r="D111" s="35"/>
      <c r="E111" s="35"/>
      <c r="F111" s="35"/>
      <c r="G111" s="35"/>
      <c r="H111" s="35"/>
      <c r="I111" s="35"/>
      <c r="J111" s="35"/>
      <c r="K111" s="35"/>
      <c r="L111" s="35"/>
    </row>
    <row r="112" spans="4:12" s="21" customFormat="1" x14ac:dyDescent="0.2">
      <c r="D112" s="35"/>
      <c r="E112" s="35"/>
      <c r="F112" s="35"/>
      <c r="G112" s="35"/>
      <c r="H112" s="35"/>
      <c r="I112" s="35"/>
      <c r="J112" s="35"/>
      <c r="K112" s="35"/>
      <c r="L112" s="35"/>
    </row>
    <row r="113" spans="4:12" s="21" customFormat="1" x14ac:dyDescent="0.2">
      <c r="D113" s="35"/>
      <c r="E113" s="35"/>
      <c r="F113" s="35"/>
      <c r="G113" s="35"/>
      <c r="H113" s="35"/>
      <c r="I113" s="35"/>
      <c r="J113" s="35"/>
      <c r="K113" s="35"/>
      <c r="L113" s="35"/>
    </row>
    <row r="114" spans="4:12" s="21" customFormat="1" x14ac:dyDescent="0.2">
      <c r="D114" s="35"/>
      <c r="E114" s="35"/>
      <c r="F114" s="35"/>
      <c r="G114" s="35"/>
      <c r="H114" s="35"/>
      <c r="I114" s="35"/>
      <c r="J114" s="35"/>
      <c r="K114" s="35"/>
      <c r="L114" s="35"/>
    </row>
    <row r="115" spans="4:12" s="21" customFormat="1" x14ac:dyDescent="0.2">
      <c r="D115" s="35"/>
      <c r="E115" s="35"/>
      <c r="F115" s="35"/>
      <c r="G115" s="35"/>
      <c r="H115" s="35"/>
      <c r="I115" s="35"/>
      <c r="J115" s="35"/>
      <c r="K115" s="35"/>
      <c r="L115" s="35"/>
    </row>
    <row r="116" spans="4:12" s="21" customFormat="1" x14ac:dyDescent="0.2">
      <c r="D116" s="35"/>
      <c r="E116" s="35"/>
      <c r="F116" s="35"/>
      <c r="G116" s="35"/>
      <c r="H116" s="35"/>
      <c r="I116" s="35"/>
      <c r="J116" s="35"/>
      <c r="K116" s="35"/>
      <c r="L116" s="35"/>
    </row>
    <row r="117" spans="4:12" s="21" customFormat="1" x14ac:dyDescent="0.2">
      <c r="D117" s="35"/>
      <c r="E117" s="35"/>
      <c r="F117" s="35"/>
      <c r="G117" s="35"/>
      <c r="H117" s="35"/>
      <c r="I117" s="35"/>
      <c r="J117" s="35"/>
      <c r="K117" s="35"/>
      <c r="L117" s="35"/>
    </row>
    <row r="118" spans="4:12" s="21" customFormat="1" x14ac:dyDescent="0.2">
      <c r="D118" s="35"/>
      <c r="E118" s="35"/>
      <c r="F118" s="35"/>
      <c r="G118" s="35"/>
      <c r="H118" s="35"/>
      <c r="I118" s="35"/>
      <c r="J118" s="35"/>
      <c r="K118" s="35"/>
      <c r="L118" s="35"/>
    </row>
    <row r="119" spans="4:12" s="21" customFormat="1" x14ac:dyDescent="0.2">
      <c r="D119" s="35"/>
      <c r="E119" s="35"/>
      <c r="F119" s="35"/>
      <c r="G119" s="35"/>
      <c r="H119" s="35"/>
      <c r="I119" s="35"/>
      <c r="J119" s="35"/>
      <c r="K119" s="35"/>
      <c r="L119" s="35"/>
    </row>
    <row r="120" spans="4:12" s="21" customFormat="1" x14ac:dyDescent="0.2">
      <c r="D120" s="35"/>
      <c r="E120" s="35"/>
      <c r="F120" s="35"/>
      <c r="G120" s="35"/>
      <c r="H120" s="35"/>
      <c r="I120" s="35"/>
      <c r="J120" s="35"/>
      <c r="K120" s="35"/>
      <c r="L120" s="35"/>
    </row>
    <row r="121" spans="4:12" s="21" customFormat="1" x14ac:dyDescent="0.2">
      <c r="D121" s="35"/>
      <c r="E121" s="35"/>
      <c r="F121" s="35"/>
      <c r="G121" s="35"/>
      <c r="H121" s="35"/>
      <c r="I121" s="35"/>
      <c r="J121" s="35"/>
      <c r="K121" s="35"/>
      <c r="L121" s="35"/>
    </row>
    <row r="122" spans="4:12" s="21" customFormat="1" x14ac:dyDescent="0.2">
      <c r="D122" s="35"/>
      <c r="E122" s="35"/>
      <c r="F122" s="35"/>
      <c r="G122" s="35"/>
      <c r="H122" s="35"/>
      <c r="I122" s="35"/>
      <c r="J122" s="35"/>
      <c r="K122" s="35"/>
      <c r="L122" s="35"/>
    </row>
    <row r="123" spans="4:12" s="21" customFormat="1" x14ac:dyDescent="0.2">
      <c r="D123" s="35"/>
      <c r="E123" s="35"/>
      <c r="F123" s="35"/>
      <c r="G123" s="35"/>
      <c r="H123" s="35"/>
      <c r="I123" s="35"/>
      <c r="J123" s="35"/>
      <c r="K123" s="35"/>
      <c r="L123" s="35"/>
    </row>
    <row r="124" spans="4:12" s="21" customFormat="1" x14ac:dyDescent="0.2">
      <c r="D124" s="35"/>
      <c r="E124" s="35"/>
      <c r="F124" s="35"/>
      <c r="G124" s="35"/>
      <c r="H124" s="35"/>
      <c r="I124" s="35"/>
      <c r="J124" s="35"/>
      <c r="K124" s="35"/>
      <c r="L124" s="35"/>
    </row>
    <row r="125" spans="4:12" s="21" customFormat="1" x14ac:dyDescent="0.2">
      <c r="D125" s="35"/>
      <c r="E125" s="35"/>
      <c r="F125" s="35"/>
      <c r="G125" s="35"/>
      <c r="H125" s="35"/>
      <c r="I125" s="35"/>
      <c r="J125" s="35"/>
      <c r="K125" s="35"/>
      <c r="L125" s="35"/>
    </row>
    <row r="126" spans="4:12" s="21" customFormat="1" x14ac:dyDescent="0.2">
      <c r="D126" s="35"/>
      <c r="E126" s="35"/>
      <c r="F126" s="35"/>
      <c r="G126" s="35"/>
      <c r="H126" s="35"/>
      <c r="I126" s="35"/>
      <c r="J126" s="35"/>
      <c r="K126" s="35"/>
      <c r="L126" s="35"/>
    </row>
    <row r="127" spans="4:12" s="21" customFormat="1" x14ac:dyDescent="0.2">
      <c r="D127" s="35"/>
      <c r="E127" s="35"/>
      <c r="F127" s="35"/>
      <c r="G127" s="35"/>
      <c r="H127" s="35"/>
      <c r="I127" s="35"/>
      <c r="J127" s="35"/>
      <c r="K127" s="35"/>
      <c r="L127" s="35"/>
    </row>
    <row r="128" spans="4:12" s="21" customFormat="1" x14ac:dyDescent="0.2">
      <c r="D128" s="35"/>
      <c r="E128" s="35"/>
      <c r="F128" s="35"/>
      <c r="G128" s="35"/>
      <c r="H128" s="35"/>
      <c r="I128" s="35"/>
      <c r="J128" s="35"/>
      <c r="K128" s="35"/>
      <c r="L128" s="35"/>
    </row>
    <row r="129" spans="4:12" s="21" customFormat="1" x14ac:dyDescent="0.2">
      <c r="D129" s="35"/>
      <c r="E129" s="35"/>
      <c r="F129" s="35"/>
      <c r="G129" s="35"/>
      <c r="H129" s="35"/>
      <c r="I129" s="35"/>
      <c r="J129" s="35"/>
      <c r="K129" s="35"/>
      <c r="L129" s="35"/>
    </row>
    <row r="130" spans="4:12" s="21" customFormat="1" x14ac:dyDescent="0.2">
      <c r="D130" s="35"/>
      <c r="E130" s="35"/>
      <c r="F130" s="35"/>
      <c r="G130" s="35"/>
      <c r="H130" s="35"/>
      <c r="I130" s="35"/>
      <c r="J130" s="35"/>
      <c r="K130" s="35"/>
      <c r="L130" s="35"/>
    </row>
    <row r="131" spans="4:12" s="21" customFormat="1" x14ac:dyDescent="0.2">
      <c r="D131" s="35"/>
      <c r="E131" s="35"/>
      <c r="F131" s="35"/>
      <c r="G131" s="35"/>
      <c r="H131" s="35"/>
      <c r="I131" s="35"/>
      <c r="J131" s="35"/>
      <c r="K131" s="35"/>
      <c r="L131" s="35"/>
    </row>
    <row r="132" spans="4:12" s="21" customFormat="1" x14ac:dyDescent="0.2">
      <c r="D132" s="35"/>
      <c r="E132" s="35"/>
      <c r="F132" s="35"/>
      <c r="G132" s="35"/>
      <c r="H132" s="35"/>
      <c r="I132" s="35"/>
      <c r="J132" s="35"/>
      <c r="K132" s="35"/>
      <c r="L132" s="35"/>
    </row>
    <row r="133" spans="4:12" s="21" customFormat="1" x14ac:dyDescent="0.2">
      <c r="D133" s="35"/>
      <c r="E133" s="35"/>
      <c r="F133" s="35"/>
      <c r="G133" s="35"/>
      <c r="H133" s="35"/>
      <c r="I133" s="35"/>
      <c r="J133" s="35"/>
      <c r="K133" s="35"/>
      <c r="L133" s="35"/>
    </row>
    <row r="134" spans="4:12" s="21" customFormat="1" x14ac:dyDescent="0.2">
      <c r="D134" s="35"/>
      <c r="E134" s="35"/>
      <c r="F134" s="35"/>
      <c r="G134" s="35"/>
      <c r="H134" s="35"/>
      <c r="I134" s="35"/>
      <c r="J134" s="35"/>
      <c r="K134" s="35"/>
      <c r="L134" s="35"/>
    </row>
    <row r="135" spans="4:12" s="21" customFormat="1" x14ac:dyDescent="0.2">
      <c r="D135" s="35"/>
      <c r="E135" s="35"/>
      <c r="F135" s="35"/>
      <c r="G135" s="35"/>
      <c r="H135" s="35"/>
      <c r="I135" s="35"/>
      <c r="J135" s="35"/>
      <c r="K135" s="35"/>
      <c r="L135" s="35"/>
    </row>
    <row r="136" spans="4:12" s="21" customFormat="1" x14ac:dyDescent="0.2">
      <c r="D136" s="35"/>
      <c r="E136" s="35"/>
      <c r="F136" s="35"/>
      <c r="G136" s="35"/>
      <c r="H136" s="35"/>
      <c r="I136" s="35"/>
      <c r="J136" s="35"/>
      <c r="K136" s="35"/>
      <c r="L136" s="35"/>
    </row>
    <row r="137" spans="4:12" s="21" customFormat="1" x14ac:dyDescent="0.2">
      <c r="D137" s="35"/>
      <c r="E137" s="35"/>
      <c r="F137" s="35"/>
      <c r="G137" s="35"/>
      <c r="H137" s="35"/>
      <c r="I137" s="35"/>
      <c r="J137" s="35"/>
      <c r="K137" s="35"/>
      <c r="L137" s="35"/>
    </row>
    <row r="138" spans="4:12" s="21" customFormat="1" x14ac:dyDescent="0.2">
      <c r="D138" s="35"/>
      <c r="E138" s="35"/>
      <c r="F138" s="35"/>
      <c r="G138" s="35"/>
      <c r="H138" s="35"/>
      <c r="I138" s="35"/>
      <c r="J138" s="35"/>
      <c r="K138" s="35"/>
      <c r="L138" s="35"/>
    </row>
    <row r="139" spans="4:12" s="21" customFormat="1" x14ac:dyDescent="0.2">
      <c r="D139" s="35"/>
      <c r="E139" s="35"/>
      <c r="F139" s="35"/>
      <c r="G139" s="35"/>
      <c r="H139" s="35"/>
      <c r="I139" s="35"/>
      <c r="J139" s="35"/>
      <c r="K139" s="35"/>
      <c r="L139" s="35"/>
    </row>
    <row r="140" spans="4:12" s="21" customFormat="1" x14ac:dyDescent="0.2">
      <c r="D140" s="35"/>
      <c r="E140" s="35"/>
      <c r="F140" s="35"/>
      <c r="G140" s="35"/>
      <c r="H140" s="35"/>
      <c r="I140" s="35"/>
      <c r="J140" s="35"/>
      <c r="K140" s="35"/>
      <c r="L140" s="35"/>
    </row>
    <row r="141" spans="4:12" s="21" customFormat="1" x14ac:dyDescent="0.2">
      <c r="D141" s="35"/>
      <c r="E141" s="35"/>
      <c r="F141" s="35"/>
      <c r="G141" s="35"/>
      <c r="H141" s="35"/>
      <c r="I141" s="35"/>
      <c r="J141" s="35"/>
      <c r="K141" s="35"/>
      <c r="L141" s="35"/>
    </row>
    <row r="142" spans="4:12" s="21" customFormat="1" x14ac:dyDescent="0.2">
      <c r="D142" s="35"/>
      <c r="E142" s="35"/>
      <c r="F142" s="35"/>
      <c r="G142" s="35"/>
      <c r="H142" s="35"/>
      <c r="I142" s="35"/>
      <c r="J142" s="35"/>
      <c r="K142" s="35"/>
      <c r="L142" s="35"/>
    </row>
    <row r="143" spans="4:12" s="21" customFormat="1" x14ac:dyDescent="0.2">
      <c r="D143" s="35"/>
      <c r="E143" s="35"/>
      <c r="F143" s="35"/>
      <c r="G143" s="35"/>
      <c r="H143" s="35"/>
      <c r="I143" s="35"/>
      <c r="J143" s="35"/>
      <c r="K143" s="35"/>
      <c r="L143" s="35"/>
    </row>
    <row r="144" spans="4:12" s="21" customFormat="1" x14ac:dyDescent="0.2">
      <c r="D144" s="35"/>
      <c r="E144" s="35"/>
      <c r="F144" s="35"/>
      <c r="G144" s="35"/>
      <c r="H144" s="35"/>
      <c r="I144" s="35"/>
      <c r="J144" s="35"/>
      <c r="K144" s="35"/>
      <c r="L144" s="35"/>
    </row>
    <row r="145" spans="4:12" s="21" customFormat="1" x14ac:dyDescent="0.2">
      <c r="D145" s="35"/>
      <c r="E145" s="35"/>
      <c r="F145" s="35"/>
      <c r="G145" s="35"/>
      <c r="H145" s="35"/>
      <c r="I145" s="35"/>
      <c r="J145" s="35"/>
      <c r="K145" s="35"/>
      <c r="L145" s="35"/>
    </row>
    <row r="146" spans="4:12" s="21" customFormat="1" x14ac:dyDescent="0.2">
      <c r="D146" s="35"/>
      <c r="E146" s="35"/>
      <c r="F146" s="35"/>
      <c r="G146" s="35"/>
      <c r="H146" s="35"/>
      <c r="I146" s="35"/>
      <c r="J146" s="35"/>
      <c r="K146" s="35"/>
      <c r="L146" s="35"/>
    </row>
    <row r="147" spans="4:12" s="21" customFormat="1" x14ac:dyDescent="0.2">
      <c r="D147" s="35"/>
      <c r="E147" s="35"/>
      <c r="F147" s="35"/>
      <c r="G147" s="35"/>
      <c r="H147" s="35"/>
      <c r="I147" s="35"/>
      <c r="J147" s="35"/>
      <c r="K147" s="35"/>
      <c r="L147" s="35"/>
    </row>
    <row r="148" spans="4:12" s="21" customFormat="1" x14ac:dyDescent="0.2">
      <c r="D148" s="35"/>
      <c r="E148" s="35"/>
      <c r="F148" s="35"/>
      <c r="G148" s="35"/>
      <c r="H148" s="35"/>
      <c r="I148" s="35"/>
      <c r="J148" s="35"/>
      <c r="K148" s="35"/>
      <c r="L148" s="35"/>
    </row>
    <row r="149" spans="4:12" s="21" customFormat="1" x14ac:dyDescent="0.2">
      <c r="D149" s="35"/>
      <c r="E149" s="35"/>
      <c r="F149" s="35"/>
      <c r="G149" s="35"/>
      <c r="H149" s="35"/>
      <c r="I149" s="35"/>
      <c r="J149" s="35"/>
      <c r="K149" s="35"/>
      <c r="L149" s="35"/>
    </row>
    <row r="150" spans="4:12" s="21" customFormat="1" x14ac:dyDescent="0.2">
      <c r="D150" s="35"/>
      <c r="E150" s="35"/>
      <c r="F150" s="35"/>
      <c r="G150" s="35"/>
      <c r="H150" s="35"/>
      <c r="I150" s="35"/>
      <c r="J150" s="35"/>
      <c r="K150" s="35"/>
      <c r="L150" s="35"/>
    </row>
    <row r="151" spans="4:12" s="21" customFormat="1" x14ac:dyDescent="0.2">
      <c r="D151" s="35"/>
      <c r="E151" s="35"/>
      <c r="F151" s="35"/>
      <c r="G151" s="35"/>
      <c r="H151" s="35"/>
      <c r="I151" s="35"/>
      <c r="J151" s="35"/>
      <c r="K151" s="35"/>
      <c r="L151" s="35"/>
    </row>
    <row r="152" spans="4:12" s="21" customFormat="1" x14ac:dyDescent="0.2">
      <c r="D152" s="35"/>
      <c r="E152" s="35"/>
      <c r="F152" s="35"/>
      <c r="G152" s="35"/>
      <c r="H152" s="35"/>
      <c r="I152" s="35"/>
      <c r="J152" s="35"/>
      <c r="K152" s="35"/>
      <c r="L152" s="35"/>
    </row>
    <row r="153" spans="4:12" s="21" customFormat="1" x14ac:dyDescent="0.2">
      <c r="D153" s="35"/>
      <c r="E153" s="35"/>
      <c r="F153" s="35"/>
      <c r="G153" s="35"/>
      <c r="H153" s="35"/>
      <c r="I153" s="35"/>
      <c r="J153" s="35"/>
      <c r="K153" s="35"/>
      <c r="L153" s="35"/>
    </row>
    <row r="154" spans="4:12" s="21" customFormat="1" x14ac:dyDescent="0.2">
      <c r="D154" s="35"/>
      <c r="E154" s="35"/>
      <c r="F154" s="35"/>
      <c r="G154" s="35"/>
      <c r="H154" s="35"/>
      <c r="I154" s="35"/>
      <c r="J154" s="35"/>
      <c r="K154" s="35"/>
      <c r="L154" s="35"/>
    </row>
    <row r="155" spans="4:12" s="21" customFormat="1" x14ac:dyDescent="0.2">
      <c r="D155" s="35"/>
      <c r="E155" s="35"/>
      <c r="F155" s="35"/>
      <c r="G155" s="35"/>
      <c r="H155" s="35"/>
      <c r="I155" s="35"/>
      <c r="J155" s="35"/>
      <c r="K155" s="35"/>
      <c r="L155" s="35"/>
    </row>
    <row r="156" spans="4:12" s="21" customFormat="1" x14ac:dyDescent="0.2">
      <c r="D156" s="35"/>
      <c r="E156" s="35"/>
      <c r="F156" s="35"/>
      <c r="G156" s="35"/>
      <c r="H156" s="35"/>
      <c r="I156" s="35"/>
      <c r="J156" s="35"/>
      <c r="K156" s="35"/>
      <c r="L156" s="35"/>
    </row>
    <row r="157" spans="4:12" s="21" customFormat="1" x14ac:dyDescent="0.2">
      <c r="D157" s="35"/>
      <c r="E157" s="35"/>
      <c r="F157" s="35"/>
      <c r="G157" s="35"/>
      <c r="H157" s="35"/>
      <c r="I157" s="35"/>
      <c r="J157" s="35"/>
      <c r="K157" s="35"/>
      <c r="L157" s="35"/>
    </row>
    <row r="158" spans="4:12" s="21" customFormat="1" x14ac:dyDescent="0.2">
      <c r="D158" s="35"/>
      <c r="E158" s="35"/>
      <c r="F158" s="35"/>
      <c r="G158" s="35"/>
      <c r="H158" s="35"/>
      <c r="I158" s="35"/>
      <c r="J158" s="35"/>
      <c r="K158" s="35"/>
      <c r="L158" s="35"/>
    </row>
    <row r="159" spans="4:12" s="21" customFormat="1" x14ac:dyDescent="0.2">
      <c r="D159" s="35"/>
      <c r="E159" s="35"/>
      <c r="F159" s="35"/>
      <c r="G159" s="35"/>
      <c r="H159" s="35"/>
      <c r="I159" s="35"/>
      <c r="J159" s="35"/>
      <c r="K159" s="35"/>
      <c r="L159" s="35"/>
    </row>
    <row r="160" spans="4:12" s="21" customFormat="1" x14ac:dyDescent="0.2">
      <c r="D160" s="35"/>
      <c r="E160" s="35"/>
      <c r="F160" s="35"/>
      <c r="G160" s="35"/>
      <c r="H160" s="35"/>
      <c r="I160" s="35"/>
      <c r="J160" s="35"/>
      <c r="K160" s="35"/>
      <c r="L160" s="35"/>
    </row>
    <row r="161" spans="4:12" s="21" customFormat="1" x14ac:dyDescent="0.2">
      <c r="D161" s="35"/>
      <c r="E161" s="35"/>
      <c r="F161" s="35"/>
      <c r="G161" s="35"/>
      <c r="H161" s="35"/>
      <c r="I161" s="35"/>
      <c r="J161" s="35"/>
      <c r="K161" s="35"/>
      <c r="L161" s="35"/>
    </row>
    <row r="162" spans="4:12" s="21" customFormat="1" x14ac:dyDescent="0.2">
      <c r="D162" s="35"/>
      <c r="E162" s="35"/>
      <c r="F162" s="35"/>
      <c r="G162" s="35"/>
      <c r="H162" s="35"/>
      <c r="I162" s="35"/>
      <c r="J162" s="35"/>
      <c r="K162" s="35"/>
      <c r="L162" s="35"/>
    </row>
    <row r="163" spans="4:12" s="21" customFormat="1" x14ac:dyDescent="0.2">
      <c r="D163" s="35"/>
      <c r="E163" s="35"/>
      <c r="F163" s="35"/>
      <c r="G163" s="35"/>
      <c r="H163" s="35"/>
      <c r="I163" s="35"/>
      <c r="J163" s="35"/>
      <c r="K163" s="35"/>
      <c r="L163" s="35"/>
    </row>
    <row r="164" spans="4:12" s="21" customFormat="1" x14ac:dyDescent="0.2">
      <c r="D164" s="35"/>
      <c r="E164" s="35"/>
      <c r="F164" s="35"/>
      <c r="G164" s="35"/>
      <c r="H164" s="35"/>
      <c r="I164" s="35"/>
      <c r="J164" s="35"/>
      <c r="K164" s="35"/>
      <c r="L164" s="35"/>
    </row>
    <row r="165" spans="4:12" s="21" customFormat="1" x14ac:dyDescent="0.2">
      <c r="D165" s="35"/>
      <c r="E165" s="35"/>
      <c r="F165" s="35"/>
      <c r="G165" s="35"/>
      <c r="H165" s="35"/>
      <c r="I165" s="35"/>
      <c r="J165" s="35"/>
      <c r="K165" s="35"/>
      <c r="L165" s="35"/>
    </row>
    <row r="166" spans="4:12" s="21" customFormat="1" x14ac:dyDescent="0.2">
      <c r="D166" s="35"/>
      <c r="E166" s="35"/>
      <c r="F166" s="35"/>
      <c r="G166" s="35"/>
      <c r="H166" s="35"/>
      <c r="I166" s="35"/>
      <c r="J166" s="35"/>
      <c r="K166" s="35"/>
      <c r="L166" s="35"/>
    </row>
    <row r="167" spans="4:12" s="21" customFormat="1" x14ac:dyDescent="0.2">
      <c r="D167" s="35"/>
      <c r="E167" s="35"/>
      <c r="F167" s="35"/>
      <c r="G167" s="35"/>
      <c r="H167" s="35"/>
      <c r="I167" s="35"/>
      <c r="J167" s="35"/>
      <c r="K167" s="35"/>
      <c r="L167" s="35"/>
    </row>
    <row r="168" spans="4:12" s="21" customFormat="1" x14ac:dyDescent="0.2">
      <c r="D168" s="35"/>
      <c r="E168" s="35"/>
      <c r="F168" s="35"/>
      <c r="G168" s="35"/>
      <c r="H168" s="35"/>
      <c r="I168" s="35"/>
      <c r="J168" s="35"/>
      <c r="K168" s="35"/>
      <c r="L168" s="35"/>
    </row>
    <row r="169" spans="4:12" s="21" customFormat="1" x14ac:dyDescent="0.2">
      <c r="D169" s="35"/>
      <c r="E169" s="35"/>
      <c r="F169" s="35"/>
      <c r="G169" s="35"/>
      <c r="H169" s="35"/>
      <c r="I169" s="35"/>
      <c r="J169" s="35"/>
      <c r="K169" s="35"/>
      <c r="L169" s="35"/>
    </row>
    <row r="170" spans="4:12" s="21" customFormat="1" x14ac:dyDescent="0.2">
      <c r="D170" s="35"/>
      <c r="E170" s="35"/>
      <c r="F170" s="35"/>
      <c r="G170" s="35"/>
      <c r="H170" s="35"/>
      <c r="I170" s="35"/>
      <c r="J170" s="35"/>
      <c r="K170" s="35"/>
      <c r="L170" s="35"/>
    </row>
    <row r="171" spans="4:12" s="21" customFormat="1" x14ac:dyDescent="0.2">
      <c r="D171" s="35"/>
      <c r="E171" s="35"/>
      <c r="F171" s="35"/>
      <c r="G171" s="35"/>
      <c r="H171" s="35"/>
      <c r="I171" s="35"/>
      <c r="J171" s="35"/>
      <c r="K171" s="35"/>
      <c r="L171" s="35"/>
    </row>
    <row r="172" spans="4:12" s="21" customFormat="1" x14ac:dyDescent="0.2">
      <c r="D172" s="35"/>
      <c r="E172" s="35"/>
      <c r="F172" s="35"/>
      <c r="G172" s="35"/>
      <c r="H172" s="35"/>
      <c r="I172" s="35"/>
      <c r="J172" s="35"/>
      <c r="K172" s="35"/>
      <c r="L172" s="35"/>
    </row>
    <row r="173" spans="4:12" s="21" customFormat="1" x14ac:dyDescent="0.2">
      <c r="D173" s="35"/>
      <c r="E173" s="35"/>
      <c r="F173" s="35"/>
      <c r="G173" s="35"/>
      <c r="H173" s="35"/>
      <c r="I173" s="35"/>
      <c r="J173" s="35"/>
      <c r="K173" s="35"/>
      <c r="L173" s="35"/>
    </row>
    <row r="174" spans="4:12" s="21" customFormat="1" x14ac:dyDescent="0.2">
      <c r="D174" s="35"/>
      <c r="E174" s="35"/>
      <c r="F174" s="35"/>
      <c r="G174" s="35"/>
      <c r="H174" s="35"/>
      <c r="I174" s="35"/>
      <c r="J174" s="35"/>
      <c r="K174" s="35"/>
      <c r="L174" s="35"/>
    </row>
    <row r="175" spans="4:12" s="21" customFormat="1" x14ac:dyDescent="0.2">
      <c r="D175" s="35"/>
      <c r="E175" s="35"/>
      <c r="F175" s="35"/>
      <c r="G175" s="35"/>
      <c r="H175" s="35"/>
      <c r="I175" s="35"/>
      <c r="J175" s="35"/>
      <c r="K175" s="35"/>
      <c r="L175" s="35"/>
    </row>
    <row r="176" spans="4:12" s="21" customFormat="1" x14ac:dyDescent="0.2">
      <c r="D176" s="35"/>
      <c r="E176" s="35"/>
      <c r="F176" s="35"/>
      <c r="G176" s="35"/>
      <c r="H176" s="35"/>
      <c r="I176" s="35"/>
      <c r="J176" s="35"/>
      <c r="K176" s="35"/>
      <c r="L176" s="35"/>
    </row>
    <row r="177" spans="4:12" s="21" customFormat="1" x14ac:dyDescent="0.2">
      <c r="D177" s="35"/>
      <c r="E177" s="35"/>
      <c r="F177" s="35"/>
      <c r="G177" s="35"/>
      <c r="H177" s="35"/>
      <c r="I177" s="35"/>
      <c r="J177" s="35"/>
      <c r="K177" s="35"/>
      <c r="L177" s="35"/>
    </row>
    <row r="178" spans="4:12" s="21" customFormat="1" x14ac:dyDescent="0.2">
      <c r="D178" s="35"/>
      <c r="E178" s="35"/>
      <c r="F178" s="35"/>
      <c r="G178" s="35"/>
      <c r="H178" s="35"/>
      <c r="I178" s="35"/>
      <c r="J178" s="35"/>
      <c r="K178" s="35"/>
      <c r="L178" s="35"/>
    </row>
    <row r="179" spans="4:12" s="21" customFormat="1" x14ac:dyDescent="0.2">
      <c r="D179" s="35"/>
      <c r="E179" s="35"/>
      <c r="F179" s="35"/>
      <c r="G179" s="35"/>
      <c r="H179" s="35"/>
      <c r="I179" s="35"/>
      <c r="J179" s="35"/>
      <c r="K179" s="35"/>
      <c r="L179" s="35"/>
    </row>
    <row r="180" spans="4:12" s="21" customFormat="1" x14ac:dyDescent="0.2">
      <c r="D180" s="35"/>
      <c r="E180" s="35"/>
      <c r="F180" s="35"/>
      <c r="G180" s="35"/>
      <c r="H180" s="35"/>
      <c r="I180" s="35"/>
      <c r="J180" s="35"/>
      <c r="K180" s="35"/>
      <c r="L180" s="35"/>
    </row>
    <row r="181" spans="4:12" s="21" customFormat="1" x14ac:dyDescent="0.2">
      <c r="D181" s="35"/>
      <c r="E181" s="35"/>
      <c r="F181" s="35"/>
      <c r="G181" s="35"/>
      <c r="H181" s="35"/>
      <c r="I181" s="35"/>
      <c r="J181" s="35"/>
      <c r="K181" s="35"/>
      <c r="L181" s="35"/>
    </row>
    <row r="182" spans="4:12" s="21" customFormat="1" x14ac:dyDescent="0.2">
      <c r="D182" s="35"/>
      <c r="E182" s="35"/>
      <c r="F182" s="35"/>
      <c r="G182" s="35"/>
      <c r="H182" s="35"/>
      <c r="I182" s="35"/>
      <c r="J182" s="35"/>
      <c r="K182" s="35"/>
      <c r="L182" s="35"/>
    </row>
    <row r="183" spans="4:12" s="21" customFormat="1" x14ac:dyDescent="0.2">
      <c r="D183" s="35"/>
      <c r="E183" s="35"/>
      <c r="F183" s="35"/>
      <c r="G183" s="35"/>
      <c r="H183" s="35"/>
      <c r="I183" s="35"/>
      <c r="J183" s="35"/>
      <c r="K183" s="35"/>
      <c r="L183" s="35"/>
    </row>
    <row r="184" spans="4:12" s="21" customFormat="1" x14ac:dyDescent="0.2">
      <c r="D184" s="35"/>
      <c r="E184" s="35"/>
      <c r="F184" s="35"/>
      <c r="G184" s="35"/>
      <c r="H184" s="35"/>
      <c r="I184" s="35"/>
      <c r="J184" s="35"/>
      <c r="K184" s="35"/>
      <c r="L184" s="35"/>
    </row>
    <row r="185" spans="4:12" s="21" customFormat="1" x14ac:dyDescent="0.2">
      <c r="D185" s="35"/>
      <c r="E185" s="35"/>
      <c r="F185" s="35"/>
      <c r="G185" s="35"/>
      <c r="H185" s="35"/>
      <c r="I185" s="35"/>
      <c r="J185" s="35"/>
      <c r="K185" s="35"/>
      <c r="L185" s="35"/>
    </row>
    <row r="186" spans="4:12" s="21" customFormat="1" x14ac:dyDescent="0.2">
      <c r="D186" s="35"/>
      <c r="E186" s="35"/>
      <c r="F186" s="35"/>
      <c r="G186" s="35"/>
      <c r="H186" s="35"/>
      <c r="I186" s="35"/>
      <c r="J186" s="35"/>
      <c r="K186" s="35"/>
      <c r="L186" s="35"/>
    </row>
    <row r="187" spans="4:12" s="21" customFormat="1" x14ac:dyDescent="0.2">
      <c r="D187" s="35"/>
      <c r="E187" s="35"/>
      <c r="F187" s="35"/>
      <c r="G187" s="35"/>
      <c r="H187" s="35"/>
      <c r="I187" s="35"/>
      <c r="J187" s="35"/>
      <c r="K187" s="35"/>
      <c r="L187" s="35"/>
    </row>
    <row r="188" spans="4:12" s="21" customFormat="1" x14ac:dyDescent="0.2">
      <c r="D188" s="35"/>
      <c r="E188" s="35"/>
      <c r="F188" s="35"/>
      <c r="G188" s="35"/>
      <c r="H188" s="35"/>
      <c r="I188" s="35"/>
      <c r="J188" s="35"/>
      <c r="K188" s="35"/>
      <c r="L188" s="35"/>
    </row>
    <row r="189" spans="4:12" s="21" customFormat="1" x14ac:dyDescent="0.2">
      <c r="D189" s="35"/>
      <c r="E189" s="35"/>
      <c r="F189" s="35"/>
      <c r="G189" s="35"/>
      <c r="H189" s="35"/>
      <c r="I189" s="35"/>
      <c r="J189" s="35"/>
      <c r="K189" s="35"/>
      <c r="L189" s="35"/>
    </row>
    <row r="190" spans="4:12" s="21" customFormat="1" x14ac:dyDescent="0.2">
      <c r="D190" s="35"/>
      <c r="E190" s="35"/>
      <c r="F190" s="35"/>
      <c r="G190" s="35"/>
      <c r="H190" s="35"/>
      <c r="I190" s="35"/>
      <c r="J190" s="35"/>
      <c r="K190" s="35"/>
      <c r="L190" s="35"/>
    </row>
    <row r="191" spans="4:12" s="21" customFormat="1" x14ac:dyDescent="0.2">
      <c r="D191" s="35"/>
      <c r="E191" s="35"/>
      <c r="F191" s="35"/>
      <c r="G191" s="35"/>
      <c r="H191" s="35"/>
      <c r="I191" s="35"/>
      <c r="J191" s="35"/>
      <c r="K191" s="35"/>
      <c r="L191" s="35"/>
    </row>
    <row r="192" spans="4:12" s="21" customFormat="1" x14ac:dyDescent="0.2">
      <c r="D192" s="35"/>
      <c r="E192" s="35"/>
      <c r="F192" s="35"/>
      <c r="G192" s="35"/>
      <c r="H192" s="35"/>
      <c r="I192" s="35"/>
      <c r="J192" s="35"/>
      <c r="K192" s="35"/>
      <c r="L192" s="35"/>
    </row>
    <row r="193" spans="4:12" s="21" customFormat="1" x14ac:dyDescent="0.2">
      <c r="D193" s="35"/>
      <c r="E193" s="35"/>
      <c r="F193" s="35"/>
      <c r="G193" s="35"/>
      <c r="H193" s="35"/>
      <c r="I193" s="35"/>
      <c r="J193" s="35"/>
      <c r="K193" s="35"/>
      <c r="L193" s="35"/>
    </row>
    <row r="194" spans="4:12" s="21" customFormat="1" x14ac:dyDescent="0.2">
      <c r="D194" s="35"/>
      <c r="E194" s="35"/>
      <c r="F194" s="35"/>
      <c r="G194" s="35"/>
      <c r="H194" s="35"/>
      <c r="I194" s="35"/>
      <c r="J194" s="35"/>
      <c r="K194" s="35"/>
      <c r="L194" s="35"/>
    </row>
    <row r="195" spans="4:12" s="21" customFormat="1" x14ac:dyDescent="0.2">
      <c r="D195" s="35"/>
      <c r="E195" s="35"/>
      <c r="F195" s="35"/>
      <c r="G195" s="35"/>
      <c r="H195" s="35"/>
      <c r="I195" s="35"/>
      <c r="J195" s="35"/>
      <c r="K195" s="35"/>
      <c r="L195" s="35"/>
    </row>
    <row r="196" spans="4:12" s="21" customFormat="1" x14ac:dyDescent="0.2">
      <c r="D196" s="35"/>
      <c r="E196" s="35"/>
      <c r="F196" s="35"/>
      <c r="G196" s="35"/>
      <c r="H196" s="35"/>
      <c r="I196" s="35"/>
      <c r="J196" s="35"/>
      <c r="K196" s="35"/>
      <c r="L196" s="35"/>
    </row>
    <row r="197" spans="4:12" s="21" customFormat="1" x14ac:dyDescent="0.2">
      <c r="D197" s="35"/>
      <c r="E197" s="35"/>
      <c r="F197" s="35"/>
      <c r="G197" s="35"/>
      <c r="H197" s="35"/>
      <c r="I197" s="35"/>
      <c r="J197" s="35"/>
      <c r="K197" s="35"/>
      <c r="L197" s="35"/>
    </row>
    <row r="198" spans="4:12" s="21" customFormat="1" x14ac:dyDescent="0.2">
      <c r="D198" s="35"/>
      <c r="E198" s="35"/>
      <c r="F198" s="35"/>
      <c r="G198" s="35"/>
      <c r="H198" s="35"/>
      <c r="I198" s="35"/>
      <c r="J198" s="35"/>
      <c r="K198" s="35"/>
      <c r="L198" s="35"/>
    </row>
    <row r="199" spans="4:12" s="21" customFormat="1" x14ac:dyDescent="0.2">
      <c r="D199" s="35"/>
      <c r="E199" s="35"/>
      <c r="F199" s="35"/>
      <c r="G199" s="35"/>
      <c r="H199" s="35"/>
      <c r="I199" s="35"/>
      <c r="J199" s="35"/>
      <c r="K199" s="35"/>
      <c r="L199" s="35"/>
    </row>
    <row r="200" spans="4:12" s="21" customFormat="1" x14ac:dyDescent="0.2">
      <c r="D200" s="35"/>
      <c r="E200" s="35"/>
      <c r="F200" s="35"/>
      <c r="G200" s="35"/>
      <c r="H200" s="35"/>
      <c r="I200" s="35"/>
      <c r="J200" s="35"/>
      <c r="K200" s="35"/>
      <c r="L200" s="35"/>
    </row>
    <row r="201" spans="4:12" s="21" customFormat="1" x14ac:dyDescent="0.2">
      <c r="D201" s="35"/>
      <c r="E201" s="35"/>
      <c r="F201" s="35"/>
      <c r="G201" s="35"/>
      <c r="H201" s="35"/>
      <c r="I201" s="35"/>
      <c r="J201" s="35"/>
      <c r="K201" s="35"/>
      <c r="L201" s="35"/>
    </row>
    <row r="202" spans="4:12" s="21" customFormat="1" x14ac:dyDescent="0.2">
      <c r="D202" s="35"/>
      <c r="E202" s="35"/>
      <c r="F202" s="35"/>
      <c r="G202" s="35"/>
      <c r="H202" s="35"/>
      <c r="I202" s="35"/>
      <c r="J202" s="35"/>
      <c r="K202" s="35"/>
      <c r="L202" s="35"/>
    </row>
    <row r="203" spans="4:12" s="21" customFormat="1" x14ac:dyDescent="0.2">
      <c r="D203" s="35"/>
      <c r="E203" s="35"/>
      <c r="F203" s="35"/>
      <c r="G203" s="35"/>
      <c r="H203" s="35"/>
      <c r="I203" s="35"/>
      <c r="J203" s="35"/>
      <c r="K203" s="35"/>
      <c r="L203" s="35"/>
    </row>
    <row r="204" spans="4:12" s="21" customFormat="1" x14ac:dyDescent="0.2">
      <c r="D204" s="35"/>
      <c r="E204" s="35"/>
      <c r="F204" s="35"/>
      <c r="G204" s="35"/>
      <c r="H204" s="35"/>
      <c r="I204" s="35"/>
      <c r="J204" s="35"/>
      <c r="K204" s="35"/>
      <c r="L204" s="35"/>
    </row>
    <row r="205" spans="4:12" s="21" customFormat="1" x14ac:dyDescent="0.2">
      <c r="D205" s="35"/>
      <c r="E205" s="35"/>
      <c r="F205" s="35"/>
      <c r="G205" s="35"/>
      <c r="H205" s="35"/>
      <c r="I205" s="35"/>
      <c r="J205" s="35"/>
      <c r="K205" s="35"/>
      <c r="L205" s="35"/>
    </row>
    <row r="206" spans="4:12" s="21" customFormat="1" x14ac:dyDescent="0.2">
      <c r="D206" s="35"/>
      <c r="E206" s="35"/>
      <c r="F206" s="35"/>
      <c r="G206" s="35"/>
      <c r="H206" s="35"/>
      <c r="I206" s="35"/>
      <c r="J206" s="35"/>
      <c r="K206" s="35"/>
      <c r="L206" s="35"/>
    </row>
    <row r="207" spans="4:12" s="21" customFormat="1" x14ac:dyDescent="0.2">
      <c r="D207" s="35"/>
      <c r="E207" s="35"/>
      <c r="F207" s="35"/>
      <c r="G207" s="35"/>
      <c r="H207" s="35"/>
      <c r="I207" s="35"/>
      <c r="J207" s="35"/>
      <c r="K207" s="35"/>
      <c r="L207" s="35"/>
    </row>
    <row r="208" spans="4:12" s="21" customFormat="1" x14ac:dyDescent="0.2">
      <c r="D208" s="35"/>
      <c r="E208" s="35"/>
      <c r="F208" s="35"/>
      <c r="G208" s="35"/>
      <c r="H208" s="35"/>
      <c r="I208" s="35"/>
      <c r="J208" s="35"/>
      <c r="K208" s="35"/>
      <c r="L208" s="35"/>
    </row>
    <row r="209" spans="4:12" s="21" customFormat="1" x14ac:dyDescent="0.2">
      <c r="D209" s="35"/>
      <c r="E209" s="35"/>
      <c r="F209" s="35"/>
      <c r="G209" s="35"/>
      <c r="H209" s="35"/>
      <c r="I209" s="35"/>
      <c r="J209" s="35"/>
      <c r="K209" s="35"/>
      <c r="L209" s="35"/>
    </row>
    <row r="210" spans="4:12" s="21" customFormat="1" x14ac:dyDescent="0.2">
      <c r="D210" s="35"/>
      <c r="E210" s="35"/>
      <c r="F210" s="35"/>
      <c r="G210" s="35"/>
      <c r="H210" s="35"/>
      <c r="I210" s="35"/>
      <c r="J210" s="35"/>
      <c r="K210" s="35"/>
      <c r="L210" s="35"/>
    </row>
    <row r="211" spans="4:12" s="21" customFormat="1" x14ac:dyDescent="0.2">
      <c r="D211" s="35"/>
      <c r="E211" s="35"/>
      <c r="F211" s="35"/>
      <c r="G211" s="35"/>
      <c r="H211" s="35"/>
      <c r="I211" s="35"/>
      <c r="J211" s="35"/>
      <c r="K211" s="35"/>
      <c r="L211" s="35"/>
    </row>
    <row r="212" spans="4:12" s="21" customFormat="1" x14ac:dyDescent="0.2">
      <c r="D212" s="35"/>
      <c r="E212" s="35"/>
      <c r="F212" s="35"/>
      <c r="G212" s="35"/>
      <c r="H212" s="35"/>
      <c r="I212" s="35"/>
      <c r="J212" s="35"/>
      <c r="K212" s="35"/>
      <c r="L212" s="35"/>
    </row>
    <row r="213" spans="4:12" s="21" customFormat="1" x14ac:dyDescent="0.2">
      <c r="D213" s="35"/>
      <c r="E213" s="35"/>
      <c r="F213" s="35"/>
      <c r="G213" s="35"/>
      <c r="H213" s="35"/>
      <c r="I213" s="35"/>
      <c r="J213" s="35"/>
      <c r="K213" s="35"/>
      <c r="L213" s="35"/>
    </row>
    <row r="214" spans="4:12" s="21" customFormat="1" x14ac:dyDescent="0.2">
      <c r="D214" s="35"/>
      <c r="E214" s="35"/>
      <c r="F214" s="35"/>
      <c r="G214" s="35"/>
      <c r="H214" s="35"/>
      <c r="I214" s="35"/>
      <c r="J214" s="35"/>
      <c r="K214" s="35"/>
      <c r="L214" s="35"/>
    </row>
    <row r="215" spans="4:12" s="21" customFormat="1" x14ac:dyDescent="0.2">
      <c r="D215" s="35"/>
      <c r="E215" s="35"/>
      <c r="F215" s="35"/>
      <c r="G215" s="35"/>
      <c r="H215" s="35"/>
      <c r="I215" s="35"/>
      <c r="J215" s="35"/>
      <c r="K215" s="35"/>
      <c r="L215" s="35"/>
    </row>
    <row r="216" spans="4:12" s="21" customFormat="1" x14ac:dyDescent="0.2">
      <c r="D216" s="35"/>
      <c r="E216" s="35"/>
      <c r="F216" s="35"/>
      <c r="G216" s="35"/>
      <c r="H216" s="35"/>
      <c r="I216" s="35"/>
      <c r="J216" s="35"/>
      <c r="K216" s="35"/>
      <c r="L216" s="35"/>
    </row>
    <row r="217" spans="4:12" s="21" customFormat="1" x14ac:dyDescent="0.2">
      <c r="D217" s="35"/>
      <c r="E217" s="35"/>
      <c r="F217" s="35"/>
      <c r="G217" s="35"/>
      <c r="H217" s="35"/>
      <c r="I217" s="35"/>
      <c r="J217" s="35"/>
      <c r="K217" s="35"/>
      <c r="L217" s="35"/>
    </row>
    <row r="218" spans="4:12" s="21" customFormat="1" x14ac:dyDescent="0.2">
      <c r="D218" s="35"/>
      <c r="E218" s="35"/>
      <c r="F218" s="35"/>
      <c r="G218" s="35"/>
      <c r="H218" s="35"/>
      <c r="I218" s="35"/>
      <c r="J218" s="35"/>
      <c r="K218" s="35"/>
      <c r="L218" s="35"/>
    </row>
    <row r="219" spans="4:12" s="21" customFormat="1" x14ac:dyDescent="0.2">
      <c r="D219" s="35"/>
      <c r="E219" s="35"/>
      <c r="F219" s="35"/>
      <c r="G219" s="35"/>
      <c r="H219" s="35"/>
      <c r="I219" s="35"/>
      <c r="J219" s="35"/>
      <c r="K219" s="35"/>
      <c r="L219" s="35"/>
    </row>
    <row r="220" spans="4:12" s="21" customFormat="1" x14ac:dyDescent="0.2">
      <c r="D220" s="35"/>
      <c r="E220" s="35"/>
      <c r="F220" s="35"/>
      <c r="G220" s="35"/>
      <c r="H220" s="35"/>
      <c r="I220" s="35"/>
      <c r="J220" s="35"/>
      <c r="K220" s="35"/>
      <c r="L220" s="35"/>
    </row>
    <row r="221" spans="4:12" s="21" customFormat="1" x14ac:dyDescent="0.2">
      <c r="D221" s="35"/>
      <c r="E221" s="35"/>
      <c r="F221" s="35"/>
      <c r="G221" s="35"/>
      <c r="H221" s="35"/>
      <c r="I221" s="35"/>
      <c r="J221" s="35"/>
      <c r="K221" s="35"/>
      <c r="L221" s="35"/>
    </row>
    <row r="222" spans="4:12" s="21" customFormat="1" x14ac:dyDescent="0.2">
      <c r="D222" s="35"/>
      <c r="E222" s="35"/>
      <c r="F222" s="35"/>
      <c r="G222" s="35"/>
      <c r="H222" s="35"/>
      <c r="I222" s="35"/>
      <c r="J222" s="35"/>
      <c r="K222" s="35"/>
      <c r="L222" s="35"/>
    </row>
    <row r="223" spans="4:12" s="21" customFormat="1" x14ac:dyDescent="0.2">
      <c r="D223" s="35"/>
      <c r="E223" s="35"/>
      <c r="F223" s="35"/>
      <c r="G223" s="35"/>
      <c r="H223" s="35"/>
      <c r="I223" s="35"/>
      <c r="J223" s="35"/>
      <c r="K223" s="35"/>
      <c r="L223" s="35"/>
    </row>
    <row r="224" spans="4:12" s="21" customFormat="1" x14ac:dyDescent="0.2">
      <c r="D224" s="35"/>
      <c r="E224" s="35"/>
      <c r="F224" s="35"/>
      <c r="G224" s="35"/>
      <c r="H224" s="35"/>
      <c r="I224" s="35"/>
      <c r="J224" s="35"/>
      <c r="K224" s="35"/>
      <c r="L224" s="35"/>
    </row>
    <row r="225" spans="4:12" s="21" customFormat="1" x14ac:dyDescent="0.2">
      <c r="D225" s="35"/>
      <c r="E225" s="35"/>
      <c r="F225" s="35"/>
      <c r="G225" s="35"/>
      <c r="H225" s="35"/>
      <c r="I225" s="35"/>
      <c r="J225" s="35"/>
      <c r="K225" s="35"/>
      <c r="L225" s="35"/>
    </row>
    <row r="226" spans="4:12" s="21" customFormat="1" x14ac:dyDescent="0.2">
      <c r="D226" s="35"/>
      <c r="E226" s="35"/>
      <c r="F226" s="35"/>
      <c r="G226" s="35"/>
      <c r="H226" s="35"/>
      <c r="I226" s="35"/>
      <c r="J226" s="35"/>
      <c r="K226" s="35"/>
      <c r="L226" s="35"/>
    </row>
    <row r="227" spans="4:12" s="21" customFormat="1" x14ac:dyDescent="0.2">
      <c r="D227" s="35"/>
      <c r="E227" s="35"/>
      <c r="F227" s="35"/>
      <c r="G227" s="35"/>
      <c r="H227" s="35"/>
      <c r="I227" s="35"/>
      <c r="J227" s="35"/>
      <c r="K227" s="35"/>
      <c r="L227" s="35"/>
    </row>
    <row r="228" spans="4:12" s="21" customFormat="1" x14ac:dyDescent="0.2">
      <c r="D228" s="35"/>
      <c r="E228" s="35"/>
      <c r="F228" s="35"/>
      <c r="G228" s="35"/>
      <c r="H228" s="35"/>
      <c r="I228" s="35"/>
      <c r="J228" s="35"/>
      <c r="K228" s="35"/>
      <c r="L228" s="35"/>
    </row>
    <row r="229" spans="4:12" s="21" customFormat="1" x14ac:dyDescent="0.2">
      <c r="D229" s="35"/>
      <c r="E229" s="35"/>
      <c r="F229" s="35"/>
      <c r="G229" s="35"/>
      <c r="H229" s="35"/>
      <c r="I229" s="35"/>
      <c r="J229" s="35"/>
      <c r="K229" s="35"/>
      <c r="L229" s="35"/>
    </row>
    <row r="230" spans="4:12" s="21" customFormat="1" x14ac:dyDescent="0.2">
      <c r="D230" s="35"/>
      <c r="E230" s="35"/>
      <c r="F230" s="35"/>
      <c r="G230" s="35"/>
      <c r="H230" s="35"/>
      <c r="I230" s="35"/>
      <c r="J230" s="35"/>
      <c r="K230" s="35"/>
      <c r="L230" s="35"/>
    </row>
    <row r="231" spans="4:12" s="21" customFormat="1" x14ac:dyDescent="0.2">
      <c r="D231" s="35"/>
      <c r="E231" s="35"/>
      <c r="F231" s="35"/>
      <c r="G231" s="35"/>
      <c r="H231" s="35"/>
      <c r="I231" s="35"/>
      <c r="J231" s="35"/>
      <c r="K231" s="35"/>
      <c r="L231" s="35"/>
    </row>
    <row r="232" spans="4:12" s="21" customFormat="1" x14ac:dyDescent="0.2">
      <c r="D232" s="35"/>
      <c r="E232" s="35"/>
      <c r="F232" s="35"/>
      <c r="G232" s="35"/>
      <c r="H232" s="35"/>
      <c r="I232" s="35"/>
      <c r="J232" s="35"/>
      <c r="K232" s="35"/>
      <c r="L232" s="35"/>
    </row>
    <row r="233" spans="4:12" s="21" customFormat="1" x14ac:dyDescent="0.2">
      <c r="D233" s="35"/>
      <c r="E233" s="35"/>
      <c r="F233" s="35"/>
      <c r="G233" s="35"/>
      <c r="H233" s="35"/>
      <c r="I233" s="35"/>
      <c r="J233" s="35"/>
      <c r="K233" s="35"/>
      <c r="L233" s="35"/>
    </row>
    <row r="234" spans="4:12" s="21" customFormat="1" x14ac:dyDescent="0.2">
      <c r="D234" s="35"/>
      <c r="E234" s="35"/>
      <c r="F234" s="35"/>
      <c r="G234" s="35"/>
      <c r="H234" s="35"/>
      <c r="I234" s="35"/>
      <c r="J234" s="35"/>
      <c r="K234" s="35"/>
      <c r="L234" s="35"/>
    </row>
    <row r="235" spans="4:12" s="21" customFormat="1" x14ac:dyDescent="0.2">
      <c r="D235" s="35"/>
      <c r="E235" s="35"/>
      <c r="F235" s="35"/>
      <c r="G235" s="35"/>
      <c r="H235" s="35"/>
      <c r="I235" s="35"/>
      <c r="J235" s="35"/>
      <c r="K235" s="35"/>
      <c r="L235" s="35"/>
    </row>
    <row r="236" spans="4:12" s="21" customFormat="1" x14ac:dyDescent="0.2">
      <c r="D236" s="35"/>
      <c r="E236" s="35"/>
      <c r="F236" s="35"/>
      <c r="G236" s="35"/>
      <c r="H236" s="35"/>
      <c r="I236" s="35"/>
      <c r="J236" s="35"/>
      <c r="K236" s="35"/>
      <c r="L236" s="35"/>
    </row>
    <row r="237" spans="4:12" s="21" customFormat="1" x14ac:dyDescent="0.2">
      <c r="D237" s="35"/>
      <c r="E237" s="35"/>
      <c r="F237" s="35"/>
      <c r="G237" s="35"/>
      <c r="H237" s="35"/>
      <c r="I237" s="35"/>
      <c r="J237" s="35"/>
      <c r="K237" s="35"/>
      <c r="L237" s="35"/>
    </row>
    <row r="238" spans="4:12" s="21" customFormat="1" x14ac:dyDescent="0.2">
      <c r="D238" s="35"/>
      <c r="E238" s="35"/>
      <c r="F238" s="35"/>
      <c r="G238" s="35"/>
      <c r="H238" s="35"/>
      <c r="I238" s="35"/>
      <c r="J238" s="35"/>
      <c r="K238" s="35"/>
      <c r="L238" s="35"/>
    </row>
    <row r="239" spans="4:12" s="21" customFormat="1" x14ac:dyDescent="0.2">
      <c r="D239" s="35"/>
      <c r="E239" s="35"/>
      <c r="F239" s="35"/>
      <c r="G239" s="35"/>
      <c r="H239" s="35"/>
      <c r="I239" s="35"/>
      <c r="J239" s="35"/>
      <c r="K239" s="35"/>
      <c r="L239" s="35"/>
    </row>
    <row r="240" spans="4:12" s="21" customFormat="1" x14ac:dyDescent="0.2">
      <c r="D240" s="35"/>
      <c r="E240" s="35"/>
      <c r="F240" s="35"/>
      <c r="G240" s="35"/>
      <c r="H240" s="35"/>
      <c r="I240" s="35"/>
      <c r="J240" s="35"/>
      <c r="K240" s="35"/>
      <c r="L240" s="35"/>
    </row>
    <row r="241" spans="4:12" s="21" customFormat="1" x14ac:dyDescent="0.2">
      <c r="D241" s="35"/>
      <c r="E241" s="35"/>
      <c r="F241" s="35"/>
      <c r="G241" s="35"/>
      <c r="H241" s="35"/>
      <c r="I241" s="35"/>
      <c r="J241" s="35"/>
      <c r="K241" s="35"/>
      <c r="L241" s="35"/>
    </row>
    <row r="242" spans="4:12" s="21" customFormat="1" x14ac:dyDescent="0.2">
      <c r="D242" s="35"/>
      <c r="E242" s="35"/>
      <c r="F242" s="35"/>
      <c r="G242" s="35"/>
      <c r="H242" s="35"/>
      <c r="I242" s="35"/>
      <c r="J242" s="35"/>
      <c r="K242" s="35"/>
      <c r="L242" s="35"/>
    </row>
    <row r="243" spans="4:12" s="21" customFormat="1" x14ac:dyDescent="0.2">
      <c r="D243" s="35"/>
      <c r="E243" s="35"/>
      <c r="F243" s="35"/>
      <c r="G243" s="35"/>
      <c r="H243" s="35"/>
      <c r="I243" s="35"/>
      <c r="J243" s="35"/>
      <c r="K243" s="35"/>
      <c r="L243" s="35"/>
    </row>
    <row r="244" spans="4:12" s="21" customFormat="1" x14ac:dyDescent="0.2">
      <c r="D244" s="35"/>
      <c r="E244" s="35"/>
      <c r="F244" s="35"/>
      <c r="G244" s="35"/>
      <c r="H244" s="35"/>
      <c r="I244" s="35"/>
      <c r="J244" s="35"/>
      <c r="K244" s="35"/>
      <c r="L244" s="35"/>
    </row>
    <row r="245" spans="4:12" s="21" customFormat="1" x14ac:dyDescent="0.2">
      <c r="D245" s="35"/>
      <c r="E245" s="35"/>
      <c r="F245" s="35"/>
      <c r="G245" s="35"/>
      <c r="H245" s="35"/>
      <c r="I245" s="35"/>
      <c r="J245" s="35"/>
      <c r="K245" s="35"/>
      <c r="L245" s="35"/>
    </row>
    <row r="246" spans="4:12" s="21" customFormat="1" x14ac:dyDescent="0.2">
      <c r="D246" s="35"/>
      <c r="E246" s="35"/>
      <c r="F246" s="35"/>
      <c r="G246" s="35"/>
      <c r="H246" s="35"/>
      <c r="I246" s="35"/>
      <c r="J246" s="35"/>
      <c r="K246" s="35"/>
      <c r="L246" s="35"/>
    </row>
    <row r="247" spans="4:12" s="21" customFormat="1" x14ac:dyDescent="0.2">
      <c r="D247" s="35"/>
      <c r="E247" s="35"/>
      <c r="F247" s="35"/>
      <c r="G247" s="35"/>
      <c r="H247" s="35"/>
      <c r="I247" s="35"/>
      <c r="J247" s="35"/>
      <c r="K247" s="35"/>
      <c r="L247" s="35"/>
    </row>
    <row r="248" spans="4:12" s="21" customFormat="1" x14ac:dyDescent="0.2">
      <c r="D248" s="35"/>
      <c r="E248" s="35"/>
      <c r="F248" s="35"/>
      <c r="G248" s="35"/>
      <c r="H248" s="35"/>
      <c r="I248" s="35"/>
      <c r="J248" s="35"/>
      <c r="K248" s="35"/>
      <c r="L248" s="35"/>
    </row>
    <row r="249" spans="4:12" s="21" customFormat="1" x14ac:dyDescent="0.2">
      <c r="D249" s="35"/>
      <c r="E249" s="35"/>
      <c r="F249" s="35"/>
      <c r="G249" s="35"/>
      <c r="H249" s="35"/>
      <c r="I249" s="35"/>
      <c r="J249" s="35"/>
      <c r="K249" s="35"/>
      <c r="L249" s="35"/>
    </row>
    <row r="250" spans="4:12" s="21" customFormat="1" x14ac:dyDescent="0.2">
      <c r="D250" s="35"/>
      <c r="E250" s="35"/>
      <c r="F250" s="35"/>
      <c r="G250" s="35"/>
      <c r="H250" s="35"/>
      <c r="I250" s="35"/>
      <c r="J250" s="35"/>
      <c r="K250" s="35"/>
      <c r="L250" s="35"/>
    </row>
    <row r="251" spans="4:12" s="21" customFormat="1" x14ac:dyDescent="0.2">
      <c r="D251" s="35"/>
      <c r="E251" s="35"/>
      <c r="F251" s="35"/>
      <c r="G251" s="35"/>
      <c r="H251" s="35"/>
      <c r="I251" s="35"/>
      <c r="J251" s="35"/>
      <c r="K251" s="35"/>
      <c r="L251" s="35"/>
    </row>
    <row r="252" spans="4:12" s="21" customFormat="1" x14ac:dyDescent="0.2">
      <c r="D252" s="35"/>
      <c r="E252" s="35"/>
      <c r="F252" s="35"/>
      <c r="G252" s="35"/>
      <c r="H252" s="35"/>
      <c r="I252" s="35"/>
      <c r="J252" s="35"/>
      <c r="K252" s="35"/>
      <c r="L252" s="35"/>
    </row>
    <row r="253" spans="4:12" s="21" customFormat="1" x14ac:dyDescent="0.2">
      <c r="D253" s="35"/>
      <c r="E253" s="35"/>
      <c r="F253" s="35"/>
      <c r="G253" s="35"/>
      <c r="H253" s="35"/>
      <c r="I253" s="35"/>
      <c r="J253" s="35"/>
      <c r="K253" s="35"/>
      <c r="L253" s="35"/>
    </row>
    <row r="254" spans="4:12" s="21" customFormat="1" x14ac:dyDescent="0.2">
      <c r="D254" s="35"/>
      <c r="E254" s="35"/>
      <c r="F254" s="35"/>
      <c r="G254" s="35"/>
      <c r="H254" s="35"/>
      <c r="I254" s="35"/>
      <c r="J254" s="35"/>
      <c r="K254" s="35"/>
      <c r="L254" s="35"/>
    </row>
    <row r="255" spans="4:12" s="21" customFormat="1" x14ac:dyDescent="0.2">
      <c r="D255" s="35"/>
      <c r="E255" s="35"/>
      <c r="F255" s="35"/>
      <c r="G255" s="35"/>
      <c r="H255" s="35"/>
      <c r="I255" s="35"/>
      <c r="J255" s="35"/>
      <c r="K255" s="35"/>
      <c r="L255" s="35"/>
    </row>
    <row r="256" spans="4:12" s="21" customFormat="1" x14ac:dyDescent="0.2">
      <c r="D256" s="35"/>
      <c r="E256" s="35"/>
      <c r="F256" s="35"/>
      <c r="G256" s="35"/>
      <c r="H256" s="35"/>
      <c r="I256" s="35"/>
      <c r="J256" s="35"/>
      <c r="K256" s="35"/>
      <c r="L256" s="35"/>
    </row>
    <row r="257" spans="4:12" s="21" customFormat="1" x14ac:dyDescent="0.2">
      <c r="D257" s="35"/>
      <c r="E257" s="35"/>
      <c r="F257" s="35"/>
      <c r="G257" s="35"/>
      <c r="H257" s="35"/>
      <c r="I257" s="35"/>
      <c r="J257" s="35"/>
      <c r="K257" s="35"/>
      <c r="L257" s="35"/>
    </row>
    <row r="258" spans="4:12" s="21" customFormat="1" x14ac:dyDescent="0.2">
      <c r="D258" s="35"/>
      <c r="E258" s="35"/>
      <c r="F258" s="35"/>
      <c r="G258" s="35"/>
      <c r="H258" s="35"/>
      <c r="I258" s="35"/>
      <c r="J258" s="35"/>
      <c r="K258" s="35"/>
      <c r="L258" s="35"/>
    </row>
    <row r="259" spans="4:12" s="21" customFormat="1" x14ac:dyDescent="0.2">
      <c r="D259" s="35"/>
      <c r="E259" s="35"/>
      <c r="F259" s="35"/>
      <c r="G259" s="35"/>
      <c r="H259" s="35"/>
      <c r="I259" s="35"/>
      <c r="J259" s="35"/>
      <c r="K259" s="35"/>
      <c r="L259" s="35"/>
    </row>
    <row r="260" spans="4:12" s="21" customFormat="1" x14ac:dyDescent="0.2">
      <c r="D260" s="35"/>
      <c r="E260" s="35"/>
      <c r="F260" s="35"/>
      <c r="G260" s="35"/>
      <c r="H260" s="35"/>
      <c r="I260" s="35"/>
      <c r="J260" s="35"/>
      <c r="K260" s="35"/>
      <c r="L260" s="35"/>
    </row>
    <row r="261" spans="4:12" s="21" customFormat="1" x14ac:dyDescent="0.2">
      <c r="D261" s="35"/>
      <c r="E261" s="35"/>
      <c r="F261" s="35"/>
      <c r="G261" s="35"/>
      <c r="H261" s="35"/>
      <c r="I261" s="35"/>
      <c r="J261" s="35"/>
      <c r="K261" s="35"/>
      <c r="L261" s="35"/>
    </row>
    <row r="262" spans="4:12" s="21" customFormat="1" x14ac:dyDescent="0.2">
      <c r="D262" s="35"/>
      <c r="E262" s="35"/>
      <c r="F262" s="35"/>
      <c r="G262" s="35"/>
      <c r="H262" s="35"/>
      <c r="I262" s="35"/>
      <c r="J262" s="35"/>
      <c r="K262" s="35"/>
      <c r="L262" s="35"/>
    </row>
    <row r="263" spans="4:12" s="21" customFormat="1" x14ac:dyDescent="0.2">
      <c r="D263" s="35"/>
      <c r="E263" s="35"/>
      <c r="F263" s="35"/>
      <c r="G263" s="35"/>
      <c r="H263" s="35"/>
      <c r="I263" s="35"/>
      <c r="J263" s="35"/>
      <c r="K263" s="35"/>
      <c r="L263" s="35"/>
    </row>
    <row r="264" spans="4:12" s="21" customFormat="1" x14ac:dyDescent="0.2">
      <c r="D264" s="35"/>
      <c r="E264" s="35"/>
      <c r="F264" s="35"/>
      <c r="G264" s="35"/>
      <c r="H264" s="35"/>
      <c r="I264" s="35"/>
      <c r="J264" s="35"/>
      <c r="K264" s="35"/>
      <c r="L264" s="35"/>
    </row>
    <row r="265" spans="4:12" s="21" customFormat="1" x14ac:dyDescent="0.2">
      <c r="D265" s="35"/>
      <c r="E265" s="35"/>
      <c r="F265" s="35"/>
      <c r="G265" s="35"/>
      <c r="H265" s="35"/>
      <c r="I265" s="35"/>
      <c r="J265" s="35"/>
      <c r="K265" s="35"/>
      <c r="L265" s="35"/>
    </row>
    <row r="266" spans="4:12" s="21" customFormat="1" x14ac:dyDescent="0.2">
      <c r="D266" s="35"/>
      <c r="E266" s="35"/>
      <c r="F266" s="35"/>
      <c r="G266" s="35"/>
      <c r="H266" s="35"/>
      <c r="I266" s="35"/>
      <c r="J266" s="35"/>
      <c r="K266" s="35"/>
      <c r="L266" s="35"/>
    </row>
    <row r="267" spans="4:12" s="21" customFormat="1" x14ac:dyDescent="0.2">
      <c r="D267" s="35"/>
      <c r="E267" s="35"/>
      <c r="F267" s="35"/>
      <c r="G267" s="35"/>
      <c r="H267" s="35"/>
      <c r="I267" s="35"/>
      <c r="J267" s="35"/>
      <c r="K267" s="35"/>
      <c r="L267" s="35"/>
    </row>
    <row r="268" spans="4:12" s="21" customFormat="1" x14ac:dyDescent="0.2">
      <c r="D268" s="35"/>
      <c r="E268" s="35"/>
      <c r="F268" s="35"/>
      <c r="G268" s="35"/>
      <c r="H268" s="35"/>
      <c r="I268" s="35"/>
      <c r="J268" s="35"/>
      <c r="K268" s="35"/>
      <c r="L268" s="35"/>
    </row>
    <row r="269" spans="4:12" s="21" customFormat="1" x14ac:dyDescent="0.2">
      <c r="D269" s="35"/>
      <c r="E269" s="35"/>
      <c r="F269" s="35"/>
      <c r="G269" s="35"/>
      <c r="H269" s="35"/>
      <c r="I269" s="35"/>
      <c r="J269" s="35"/>
      <c r="K269" s="35"/>
      <c r="L269" s="35"/>
    </row>
    <row r="270" spans="4:12" s="21" customFormat="1" x14ac:dyDescent="0.2">
      <c r="D270" s="35"/>
      <c r="E270" s="35"/>
      <c r="F270" s="35"/>
      <c r="G270" s="35"/>
      <c r="H270" s="35"/>
      <c r="I270" s="35"/>
      <c r="J270" s="35"/>
      <c r="K270" s="35"/>
      <c r="L270" s="35"/>
    </row>
    <row r="271" spans="4:12" s="21" customFormat="1" x14ac:dyDescent="0.2">
      <c r="D271" s="35"/>
      <c r="E271" s="35"/>
      <c r="F271" s="35"/>
      <c r="G271" s="35"/>
      <c r="H271" s="35"/>
      <c r="I271" s="35"/>
      <c r="J271" s="35"/>
      <c r="K271" s="35"/>
      <c r="L271" s="35"/>
    </row>
    <row r="272" spans="4:12" s="21" customFormat="1" x14ac:dyDescent="0.2">
      <c r="D272" s="35"/>
      <c r="E272" s="35"/>
      <c r="F272" s="35"/>
      <c r="G272" s="35"/>
      <c r="H272" s="35"/>
      <c r="I272" s="35"/>
      <c r="J272" s="35"/>
      <c r="K272" s="35"/>
      <c r="L272" s="35"/>
    </row>
    <row r="273" spans="4:12" s="21" customFormat="1" x14ac:dyDescent="0.2">
      <c r="D273" s="35"/>
      <c r="E273" s="35"/>
      <c r="F273" s="35"/>
      <c r="G273" s="35"/>
      <c r="H273" s="35"/>
      <c r="I273" s="35"/>
      <c r="J273" s="35"/>
      <c r="K273" s="35"/>
      <c r="L273" s="35"/>
    </row>
    <row r="274" spans="4:12" s="21" customFormat="1" x14ac:dyDescent="0.2">
      <c r="D274" s="35"/>
      <c r="E274" s="35"/>
      <c r="F274" s="35"/>
      <c r="G274" s="35"/>
      <c r="H274" s="35"/>
      <c r="I274" s="35"/>
      <c r="J274" s="35"/>
      <c r="K274" s="35"/>
      <c r="L274" s="35"/>
    </row>
    <row r="275" spans="4:12" s="21" customFormat="1" x14ac:dyDescent="0.2">
      <c r="D275" s="35"/>
      <c r="E275" s="35"/>
      <c r="F275" s="35"/>
      <c r="G275" s="35"/>
      <c r="H275" s="35"/>
      <c r="I275" s="35"/>
      <c r="J275" s="35"/>
      <c r="K275" s="35"/>
      <c r="L275" s="35"/>
    </row>
    <row r="276" spans="4:12" s="21" customFormat="1" x14ac:dyDescent="0.2">
      <c r="D276" s="35"/>
      <c r="E276" s="35"/>
      <c r="F276" s="35"/>
      <c r="G276" s="35"/>
      <c r="H276" s="35"/>
      <c r="I276" s="35"/>
      <c r="J276" s="35"/>
      <c r="K276" s="35"/>
      <c r="L276" s="35"/>
    </row>
    <row r="277" spans="4:12" s="21" customFormat="1" x14ac:dyDescent="0.2">
      <c r="D277" s="35"/>
      <c r="E277" s="35"/>
      <c r="F277" s="35"/>
      <c r="G277" s="35"/>
      <c r="H277" s="35"/>
      <c r="I277" s="35"/>
      <c r="J277" s="35"/>
      <c r="K277" s="35"/>
      <c r="L277" s="35"/>
    </row>
    <row r="278" spans="4:12" s="21" customFormat="1" x14ac:dyDescent="0.2">
      <c r="D278" s="35"/>
      <c r="E278" s="35"/>
      <c r="F278" s="35"/>
      <c r="G278" s="35"/>
      <c r="H278" s="35"/>
      <c r="I278" s="35"/>
      <c r="J278" s="35"/>
      <c r="K278" s="35"/>
      <c r="L278" s="35"/>
    </row>
    <row r="279" spans="4:12" s="21" customFormat="1" x14ac:dyDescent="0.2">
      <c r="D279" s="35"/>
      <c r="E279" s="35"/>
      <c r="F279" s="35"/>
      <c r="G279" s="35"/>
      <c r="H279" s="35"/>
      <c r="I279" s="35"/>
      <c r="J279" s="35"/>
      <c r="K279" s="35"/>
      <c r="L279" s="35"/>
    </row>
    <row r="280" spans="4:12" s="21" customFormat="1" x14ac:dyDescent="0.2">
      <c r="D280" s="35"/>
      <c r="E280" s="35"/>
      <c r="F280" s="35"/>
      <c r="G280" s="35"/>
      <c r="H280" s="35"/>
      <c r="I280" s="35"/>
      <c r="J280" s="35"/>
      <c r="K280" s="35"/>
      <c r="L280" s="35"/>
    </row>
    <row r="281" spans="4:12" s="21" customFormat="1" x14ac:dyDescent="0.2">
      <c r="D281" s="35"/>
      <c r="E281" s="35"/>
      <c r="F281" s="35"/>
      <c r="G281" s="35"/>
      <c r="H281" s="35"/>
      <c r="I281" s="35"/>
      <c r="J281" s="35"/>
      <c r="K281" s="35"/>
      <c r="L281" s="35"/>
    </row>
    <row r="282" spans="4:12" s="21" customFormat="1" x14ac:dyDescent="0.2">
      <c r="D282" s="35"/>
      <c r="E282" s="35"/>
      <c r="F282" s="35"/>
      <c r="G282" s="35"/>
      <c r="H282" s="35"/>
      <c r="I282" s="35"/>
      <c r="J282" s="35"/>
      <c r="K282" s="35"/>
      <c r="L282" s="35"/>
    </row>
    <row r="283" spans="4:12" s="21" customFormat="1" x14ac:dyDescent="0.2">
      <c r="D283" s="35"/>
      <c r="E283" s="35"/>
      <c r="F283" s="35"/>
      <c r="G283" s="35"/>
      <c r="H283" s="35"/>
      <c r="I283" s="35"/>
      <c r="J283" s="35"/>
      <c r="K283" s="35"/>
      <c r="L283" s="35"/>
    </row>
    <row r="284" spans="4:12" s="21" customFormat="1" x14ac:dyDescent="0.2">
      <c r="D284" s="35"/>
      <c r="E284" s="35"/>
      <c r="F284" s="35"/>
      <c r="G284" s="35"/>
      <c r="H284" s="35"/>
      <c r="I284" s="35"/>
      <c r="J284" s="35"/>
      <c r="K284" s="35"/>
      <c r="L284" s="35"/>
    </row>
    <row r="285" spans="4:12" s="21" customFormat="1" x14ac:dyDescent="0.2">
      <c r="D285" s="35"/>
      <c r="E285" s="35"/>
      <c r="F285" s="35"/>
      <c r="G285" s="35"/>
      <c r="H285" s="35"/>
      <c r="I285" s="35"/>
      <c r="J285" s="35"/>
      <c r="K285" s="35"/>
      <c r="L285" s="35"/>
    </row>
    <row r="286" spans="4:12" s="21" customFormat="1" x14ac:dyDescent="0.2">
      <c r="D286" s="35"/>
      <c r="E286" s="35"/>
      <c r="F286" s="35"/>
      <c r="G286" s="35"/>
      <c r="H286" s="35"/>
      <c r="I286" s="35"/>
      <c r="J286" s="35"/>
      <c r="K286" s="35"/>
      <c r="L286" s="35"/>
    </row>
    <row r="287" spans="4:12" s="21" customFormat="1" x14ac:dyDescent="0.2">
      <c r="D287" s="35"/>
      <c r="E287" s="35"/>
      <c r="F287" s="35"/>
      <c r="G287" s="35"/>
      <c r="H287" s="35"/>
      <c r="I287" s="35"/>
      <c r="J287" s="35"/>
      <c r="K287" s="35"/>
      <c r="L287" s="35"/>
    </row>
    <row r="288" spans="4:12" s="21" customFormat="1" x14ac:dyDescent="0.2">
      <c r="D288" s="35"/>
      <c r="E288" s="35"/>
      <c r="F288" s="35"/>
      <c r="G288" s="35"/>
      <c r="H288" s="35"/>
      <c r="I288" s="35"/>
      <c r="J288" s="35"/>
      <c r="K288" s="35"/>
      <c r="L288" s="35"/>
    </row>
    <row r="289" spans="4:12" s="21" customFormat="1" x14ac:dyDescent="0.2">
      <c r="D289" s="35"/>
      <c r="E289" s="35"/>
      <c r="F289" s="35"/>
      <c r="G289" s="35"/>
      <c r="H289" s="35"/>
      <c r="I289" s="35"/>
      <c r="J289" s="35"/>
      <c r="K289" s="35"/>
      <c r="L289" s="35"/>
    </row>
    <row r="290" spans="4:12" s="21" customFormat="1" x14ac:dyDescent="0.2">
      <c r="D290" s="35"/>
      <c r="E290" s="35"/>
      <c r="F290" s="35"/>
      <c r="G290" s="35"/>
      <c r="H290" s="35"/>
      <c r="I290" s="35"/>
      <c r="J290" s="35"/>
      <c r="K290" s="35"/>
      <c r="L290" s="35"/>
    </row>
    <row r="291" spans="4:12" s="21" customFormat="1" x14ac:dyDescent="0.2">
      <c r="D291" s="35"/>
      <c r="E291" s="35"/>
      <c r="F291" s="35"/>
      <c r="G291" s="35"/>
      <c r="H291" s="35"/>
      <c r="I291" s="35"/>
      <c r="J291" s="35"/>
      <c r="K291" s="35"/>
      <c r="L291" s="35"/>
    </row>
    <row r="292" spans="4:12" s="21" customFormat="1" x14ac:dyDescent="0.2">
      <c r="D292" s="35"/>
      <c r="E292" s="35"/>
      <c r="F292" s="35"/>
      <c r="G292" s="35"/>
      <c r="H292" s="35"/>
      <c r="I292" s="35"/>
      <c r="J292" s="35"/>
      <c r="K292" s="35"/>
      <c r="L292" s="35"/>
    </row>
    <row r="293" spans="4:12" s="21" customFormat="1" x14ac:dyDescent="0.2">
      <c r="D293" s="35"/>
      <c r="E293" s="35"/>
      <c r="F293" s="35"/>
      <c r="G293" s="35"/>
      <c r="H293" s="35"/>
      <c r="I293" s="35"/>
      <c r="J293" s="35"/>
      <c r="K293" s="35"/>
      <c r="L293" s="35"/>
    </row>
    <row r="294" spans="4:12" s="21" customFormat="1" x14ac:dyDescent="0.2">
      <c r="D294" s="35"/>
      <c r="E294" s="35"/>
      <c r="F294" s="35"/>
      <c r="G294" s="35"/>
      <c r="H294" s="35"/>
      <c r="I294" s="35"/>
      <c r="J294" s="35"/>
      <c r="K294" s="35"/>
      <c r="L294" s="35"/>
    </row>
    <row r="295" spans="4:12" s="21" customFormat="1" x14ac:dyDescent="0.2">
      <c r="D295" s="35"/>
      <c r="E295" s="35"/>
      <c r="F295" s="35"/>
      <c r="G295" s="35"/>
      <c r="H295" s="35"/>
      <c r="I295" s="35"/>
      <c r="J295" s="35"/>
      <c r="K295" s="35"/>
      <c r="L295" s="35"/>
    </row>
    <row r="296" spans="4:12" s="21" customFormat="1" x14ac:dyDescent="0.2">
      <c r="D296" s="35"/>
      <c r="E296" s="35"/>
      <c r="F296" s="35"/>
      <c r="G296" s="35"/>
      <c r="H296" s="35"/>
      <c r="I296" s="35"/>
      <c r="J296" s="35"/>
      <c r="K296" s="35"/>
      <c r="L296" s="35"/>
    </row>
    <row r="297" spans="4:12" s="21" customFormat="1" x14ac:dyDescent="0.2">
      <c r="D297" s="35"/>
      <c r="E297" s="35"/>
      <c r="F297" s="35"/>
      <c r="G297" s="35"/>
      <c r="H297" s="35"/>
      <c r="I297" s="35"/>
      <c r="J297" s="35"/>
      <c r="K297" s="35"/>
      <c r="L297" s="35"/>
    </row>
    <row r="298" spans="4:12" s="21" customFormat="1" x14ac:dyDescent="0.2">
      <c r="D298" s="35"/>
      <c r="E298" s="35"/>
      <c r="F298" s="35"/>
      <c r="G298" s="35"/>
      <c r="H298" s="35"/>
      <c r="I298" s="35"/>
      <c r="J298" s="35"/>
      <c r="K298" s="35"/>
      <c r="L298" s="35"/>
    </row>
    <row r="299" spans="4:12" s="21" customFormat="1" x14ac:dyDescent="0.2">
      <c r="D299" s="35"/>
      <c r="E299" s="35"/>
      <c r="F299" s="35"/>
      <c r="G299" s="35"/>
      <c r="H299" s="35"/>
      <c r="I299" s="35"/>
      <c r="J299" s="35"/>
      <c r="K299" s="35"/>
      <c r="L299" s="35"/>
    </row>
    <row r="300" spans="4:12" s="21" customFormat="1" x14ac:dyDescent="0.2">
      <c r="D300" s="35"/>
      <c r="E300" s="35"/>
      <c r="F300" s="35"/>
      <c r="G300" s="35"/>
      <c r="H300" s="35"/>
      <c r="I300" s="35"/>
      <c r="J300" s="35"/>
      <c r="K300" s="35"/>
      <c r="L300" s="35"/>
    </row>
    <row r="301" spans="4:12" s="21" customFormat="1" x14ac:dyDescent="0.2">
      <c r="D301" s="35"/>
      <c r="E301" s="35"/>
      <c r="F301" s="35"/>
      <c r="G301" s="35"/>
      <c r="H301" s="35"/>
      <c r="I301" s="35"/>
      <c r="J301" s="35"/>
      <c r="K301" s="35"/>
      <c r="L301" s="35"/>
    </row>
    <row r="302" spans="4:12" s="21" customFormat="1" x14ac:dyDescent="0.2">
      <c r="D302" s="35"/>
      <c r="E302" s="35"/>
      <c r="F302" s="35"/>
      <c r="G302" s="35"/>
      <c r="H302" s="35"/>
      <c r="I302" s="35"/>
      <c r="J302" s="35"/>
      <c r="K302" s="35"/>
      <c r="L302" s="35"/>
    </row>
    <row r="303" spans="4:12" s="21" customFormat="1" x14ac:dyDescent="0.2">
      <c r="D303" s="35"/>
      <c r="E303" s="35"/>
      <c r="F303" s="35"/>
      <c r="G303" s="35"/>
      <c r="H303" s="35"/>
      <c r="I303" s="35"/>
      <c r="J303" s="35"/>
      <c r="K303" s="35"/>
      <c r="L303" s="35"/>
    </row>
    <row r="304" spans="4:12" s="21" customFormat="1" x14ac:dyDescent="0.2">
      <c r="D304" s="35"/>
      <c r="E304" s="35"/>
      <c r="F304" s="35"/>
      <c r="G304" s="35"/>
      <c r="H304" s="35"/>
      <c r="I304" s="35"/>
      <c r="J304" s="35"/>
      <c r="K304" s="35"/>
      <c r="L304" s="35"/>
    </row>
    <row r="305" spans="4:12" s="21" customFormat="1" x14ac:dyDescent="0.2">
      <c r="D305" s="35"/>
      <c r="E305" s="35"/>
      <c r="F305" s="35"/>
      <c r="G305" s="35"/>
      <c r="H305" s="35"/>
      <c r="I305" s="35"/>
      <c r="J305" s="35"/>
      <c r="K305" s="35"/>
      <c r="L305" s="35"/>
    </row>
    <row r="306" spans="4:12" s="21" customFormat="1" x14ac:dyDescent="0.2">
      <c r="D306" s="35"/>
      <c r="E306" s="35"/>
      <c r="F306" s="35"/>
      <c r="G306" s="35"/>
      <c r="H306" s="35"/>
      <c r="I306" s="35"/>
      <c r="J306" s="35"/>
      <c r="K306" s="35"/>
      <c r="L306" s="35"/>
    </row>
    <row r="307" spans="4:12" s="21" customFormat="1" x14ac:dyDescent="0.2">
      <c r="D307" s="35"/>
      <c r="E307" s="35"/>
      <c r="F307" s="35"/>
      <c r="G307" s="35"/>
      <c r="H307" s="35"/>
      <c r="I307" s="35"/>
      <c r="J307" s="35"/>
      <c r="K307" s="35"/>
      <c r="L307" s="35"/>
    </row>
    <row r="308" spans="4:12" s="21" customFormat="1" x14ac:dyDescent="0.2">
      <c r="D308" s="35"/>
      <c r="E308" s="35"/>
      <c r="F308" s="35"/>
      <c r="G308" s="35"/>
      <c r="H308" s="35"/>
      <c r="I308" s="35"/>
      <c r="J308" s="35"/>
      <c r="K308" s="35"/>
      <c r="L308" s="35"/>
    </row>
    <row r="309" spans="4:12" s="21" customFormat="1" x14ac:dyDescent="0.2">
      <c r="D309" s="35"/>
      <c r="E309" s="35"/>
      <c r="F309" s="35"/>
      <c r="G309" s="35"/>
      <c r="H309" s="35"/>
      <c r="I309" s="35"/>
      <c r="J309" s="35"/>
      <c r="K309" s="35"/>
      <c r="L309" s="35"/>
    </row>
    <row r="310" spans="4:12" s="21" customFormat="1" x14ac:dyDescent="0.2">
      <c r="D310" s="35"/>
      <c r="E310" s="35"/>
      <c r="F310" s="35"/>
      <c r="G310" s="35"/>
      <c r="H310" s="35"/>
      <c r="I310" s="35"/>
      <c r="J310" s="35"/>
      <c r="K310" s="35"/>
      <c r="L310" s="35"/>
    </row>
    <row r="311" spans="4:12" s="21" customFormat="1" x14ac:dyDescent="0.2">
      <c r="D311" s="35"/>
      <c r="E311" s="35"/>
      <c r="F311" s="35"/>
      <c r="G311" s="35"/>
      <c r="H311" s="35"/>
      <c r="I311" s="35"/>
      <c r="J311" s="35"/>
      <c r="K311" s="35"/>
      <c r="L311" s="35"/>
    </row>
    <row r="312" spans="4:12" s="21" customFormat="1" x14ac:dyDescent="0.2">
      <c r="D312" s="35"/>
      <c r="E312" s="35"/>
      <c r="F312" s="35"/>
      <c r="G312" s="35"/>
      <c r="H312" s="35"/>
      <c r="I312" s="35"/>
      <c r="J312" s="35"/>
      <c r="K312" s="35"/>
      <c r="L312" s="35"/>
    </row>
    <row r="313" spans="4:12" s="21" customFormat="1" x14ac:dyDescent="0.2">
      <c r="D313" s="35"/>
      <c r="E313" s="35"/>
      <c r="F313" s="35"/>
      <c r="G313" s="35"/>
      <c r="H313" s="35"/>
      <c r="I313" s="35"/>
      <c r="J313" s="35"/>
      <c r="K313" s="35"/>
      <c r="L313" s="35"/>
    </row>
    <row r="314" spans="4:12" s="21" customFormat="1" x14ac:dyDescent="0.2">
      <c r="D314" s="35"/>
      <c r="E314" s="35"/>
      <c r="F314" s="35"/>
      <c r="G314" s="35"/>
      <c r="H314" s="35"/>
      <c r="I314" s="35"/>
      <c r="J314" s="35"/>
      <c r="K314" s="35"/>
      <c r="L314" s="35"/>
    </row>
    <row r="315" spans="4:12" s="21" customFormat="1" x14ac:dyDescent="0.2">
      <c r="D315" s="35"/>
      <c r="E315" s="35"/>
      <c r="F315" s="35"/>
      <c r="G315" s="35"/>
      <c r="H315" s="35"/>
      <c r="I315" s="35"/>
      <c r="J315" s="35"/>
      <c r="K315" s="35"/>
      <c r="L315" s="35"/>
    </row>
    <row r="316" spans="4:12" s="21" customFormat="1" x14ac:dyDescent="0.2">
      <c r="D316" s="35"/>
      <c r="E316" s="35"/>
      <c r="F316" s="35"/>
      <c r="G316" s="35"/>
      <c r="H316" s="35"/>
      <c r="I316" s="35"/>
      <c r="J316" s="35"/>
      <c r="K316" s="35"/>
      <c r="L316" s="35"/>
    </row>
    <row r="317" spans="4:12" s="21" customFormat="1" x14ac:dyDescent="0.2">
      <c r="D317" s="35"/>
      <c r="E317" s="35"/>
      <c r="F317" s="35"/>
      <c r="G317" s="35"/>
      <c r="H317" s="35"/>
      <c r="I317" s="35"/>
      <c r="J317" s="35"/>
      <c r="K317" s="35"/>
      <c r="L317" s="35"/>
    </row>
    <row r="318" spans="4:12" s="21" customFormat="1" x14ac:dyDescent="0.2">
      <c r="D318" s="35"/>
      <c r="E318" s="35"/>
      <c r="F318" s="35"/>
      <c r="G318" s="35"/>
      <c r="H318" s="35"/>
      <c r="I318" s="35"/>
      <c r="J318" s="35"/>
      <c r="K318" s="35"/>
      <c r="L318" s="35"/>
    </row>
    <row r="319" spans="4:12" s="21" customFormat="1" x14ac:dyDescent="0.2">
      <c r="D319" s="35"/>
      <c r="E319" s="35"/>
      <c r="F319" s="35"/>
      <c r="G319" s="35"/>
      <c r="H319" s="35"/>
      <c r="I319" s="35"/>
      <c r="J319" s="35"/>
      <c r="K319" s="35"/>
      <c r="L319" s="35"/>
    </row>
    <row r="320" spans="4:12" s="21" customFormat="1" x14ac:dyDescent="0.2">
      <c r="D320" s="35"/>
      <c r="E320" s="35"/>
      <c r="F320" s="35"/>
      <c r="G320" s="35"/>
      <c r="H320" s="35"/>
      <c r="I320" s="35"/>
      <c r="J320" s="35"/>
      <c r="K320" s="35"/>
      <c r="L320" s="35"/>
    </row>
    <row r="321" spans="4:12" s="21" customFormat="1" x14ac:dyDescent="0.2">
      <c r="D321" s="35"/>
      <c r="E321" s="35"/>
      <c r="F321" s="35"/>
      <c r="G321" s="35"/>
      <c r="H321" s="35"/>
      <c r="I321" s="35"/>
      <c r="J321" s="35"/>
      <c r="K321" s="35"/>
      <c r="L321" s="35"/>
    </row>
    <row r="322" spans="4:12" s="21" customFormat="1" x14ac:dyDescent="0.2">
      <c r="D322" s="35"/>
      <c r="E322" s="35"/>
      <c r="F322" s="35"/>
      <c r="G322" s="35"/>
      <c r="H322" s="35"/>
      <c r="I322" s="35"/>
      <c r="J322" s="35"/>
      <c r="K322" s="35"/>
      <c r="L322" s="35"/>
    </row>
    <row r="323" spans="4:12" s="21" customFormat="1" x14ac:dyDescent="0.2">
      <c r="D323" s="35"/>
      <c r="E323" s="35"/>
      <c r="F323" s="35"/>
      <c r="G323" s="35"/>
      <c r="H323" s="35"/>
      <c r="I323" s="35"/>
      <c r="J323" s="35"/>
      <c r="K323" s="35"/>
      <c r="L323" s="35"/>
    </row>
    <row r="324" spans="4:12" s="21" customFormat="1" x14ac:dyDescent="0.2">
      <c r="D324" s="35"/>
      <c r="E324" s="35"/>
      <c r="F324" s="35"/>
      <c r="G324" s="35"/>
      <c r="H324" s="35"/>
      <c r="I324" s="35"/>
      <c r="J324" s="35"/>
      <c r="K324" s="35"/>
      <c r="L324" s="35"/>
    </row>
    <row r="325" spans="4:12" s="21" customFormat="1" x14ac:dyDescent="0.2">
      <c r="D325" s="35"/>
      <c r="E325" s="35"/>
      <c r="F325" s="35"/>
      <c r="G325" s="35"/>
      <c r="H325" s="35"/>
      <c r="I325" s="35"/>
      <c r="J325" s="35"/>
      <c r="K325" s="35"/>
      <c r="L325" s="35"/>
    </row>
    <row r="326" spans="4:12" s="21" customFormat="1" x14ac:dyDescent="0.2">
      <c r="D326" s="35"/>
      <c r="E326" s="35"/>
      <c r="F326" s="35"/>
      <c r="G326" s="35"/>
      <c r="H326" s="35"/>
      <c r="I326" s="35"/>
      <c r="J326" s="35"/>
      <c r="K326" s="35"/>
      <c r="L326" s="35"/>
    </row>
    <row r="327" spans="4:12" s="21" customFormat="1" x14ac:dyDescent="0.2">
      <c r="D327" s="35"/>
      <c r="E327" s="35"/>
      <c r="F327" s="35"/>
      <c r="G327" s="35"/>
      <c r="H327" s="35"/>
      <c r="I327" s="35"/>
      <c r="J327" s="35"/>
      <c r="K327" s="35"/>
      <c r="L327" s="35"/>
    </row>
    <row r="328" spans="4:12" s="21" customFormat="1" x14ac:dyDescent="0.2">
      <c r="D328" s="35"/>
      <c r="E328" s="35"/>
      <c r="F328" s="35"/>
      <c r="G328" s="35"/>
      <c r="H328" s="35"/>
      <c r="I328" s="35"/>
      <c r="J328" s="35"/>
      <c r="K328" s="35"/>
      <c r="L328" s="35"/>
    </row>
    <row r="329" spans="4:12" s="21" customFormat="1" x14ac:dyDescent="0.2">
      <c r="D329" s="35"/>
      <c r="E329" s="35"/>
      <c r="F329" s="35"/>
      <c r="G329" s="35"/>
      <c r="H329" s="35"/>
      <c r="I329" s="35"/>
      <c r="J329" s="35"/>
      <c r="K329" s="35"/>
      <c r="L329" s="35"/>
    </row>
    <row r="330" spans="4:12" s="21" customFormat="1" x14ac:dyDescent="0.2">
      <c r="D330" s="35"/>
      <c r="E330" s="35"/>
      <c r="F330" s="35"/>
      <c r="G330" s="35"/>
      <c r="H330" s="35"/>
      <c r="I330" s="35"/>
      <c r="J330" s="35"/>
      <c r="K330" s="35"/>
      <c r="L330" s="35"/>
    </row>
    <row r="331" spans="4:12" s="21" customFormat="1" x14ac:dyDescent="0.2">
      <c r="D331" s="35"/>
      <c r="E331" s="35"/>
      <c r="F331" s="35"/>
      <c r="G331" s="35"/>
      <c r="H331" s="35"/>
      <c r="I331" s="35"/>
      <c r="J331" s="35"/>
      <c r="K331" s="35"/>
      <c r="L331" s="35"/>
    </row>
    <row r="332" spans="4:12" s="21" customFormat="1" x14ac:dyDescent="0.2">
      <c r="D332" s="35"/>
      <c r="E332" s="35"/>
      <c r="F332" s="35"/>
      <c r="G332" s="35"/>
      <c r="H332" s="35"/>
      <c r="I332" s="35"/>
      <c r="J332" s="35"/>
      <c r="K332" s="35"/>
      <c r="L332" s="35"/>
    </row>
    <row r="333" spans="4:12" s="21" customFormat="1" x14ac:dyDescent="0.2">
      <c r="D333" s="35"/>
      <c r="E333" s="35"/>
      <c r="F333" s="35"/>
      <c r="G333" s="35"/>
      <c r="H333" s="35"/>
      <c r="I333" s="35"/>
      <c r="J333" s="35"/>
      <c r="K333" s="35"/>
      <c r="L333" s="35"/>
    </row>
    <row r="334" spans="4:12" s="21" customFormat="1" x14ac:dyDescent="0.2">
      <c r="D334" s="35"/>
      <c r="E334" s="35"/>
      <c r="F334" s="35"/>
      <c r="G334" s="35"/>
      <c r="H334" s="35"/>
      <c r="I334" s="35"/>
      <c r="J334" s="35"/>
      <c r="K334" s="35"/>
      <c r="L334" s="35"/>
    </row>
    <row r="335" spans="4:12" s="21" customFormat="1" x14ac:dyDescent="0.2">
      <c r="D335" s="35"/>
      <c r="E335" s="35"/>
      <c r="F335" s="35"/>
      <c r="G335" s="35"/>
      <c r="H335" s="35"/>
      <c r="I335" s="35"/>
      <c r="J335" s="35"/>
      <c r="K335" s="35"/>
      <c r="L335" s="35"/>
    </row>
    <row r="336" spans="4:12" s="21" customFormat="1" x14ac:dyDescent="0.2">
      <c r="D336" s="35"/>
      <c r="E336" s="35"/>
      <c r="F336" s="35"/>
      <c r="G336" s="35"/>
      <c r="H336" s="35"/>
      <c r="I336" s="35"/>
      <c r="J336" s="35"/>
      <c r="K336" s="35"/>
      <c r="L336" s="35"/>
    </row>
    <row r="337" spans="4:12" s="21" customFormat="1" x14ac:dyDescent="0.2">
      <c r="D337" s="35"/>
      <c r="E337" s="35"/>
      <c r="F337" s="35"/>
      <c r="G337" s="35"/>
      <c r="H337" s="35"/>
      <c r="I337" s="35"/>
      <c r="J337" s="35"/>
      <c r="K337" s="35"/>
      <c r="L337" s="35"/>
    </row>
    <row r="338" spans="4:12" s="21" customFormat="1" x14ac:dyDescent="0.2">
      <c r="D338" s="35"/>
      <c r="E338" s="35"/>
      <c r="F338" s="35"/>
      <c r="G338" s="35"/>
      <c r="H338" s="35"/>
      <c r="I338" s="35"/>
      <c r="J338" s="35"/>
      <c r="K338" s="35"/>
      <c r="L338" s="35"/>
    </row>
    <row r="339" spans="4:12" s="21" customFormat="1" x14ac:dyDescent="0.2">
      <c r="D339" s="35"/>
      <c r="E339" s="35"/>
      <c r="F339" s="35"/>
      <c r="G339" s="35"/>
      <c r="H339" s="35"/>
      <c r="I339" s="35"/>
      <c r="J339" s="35"/>
      <c r="K339" s="35"/>
      <c r="L339" s="35"/>
    </row>
    <row r="340" spans="4:12" s="21" customFormat="1" x14ac:dyDescent="0.2">
      <c r="D340" s="35"/>
      <c r="E340" s="35"/>
      <c r="F340" s="35"/>
      <c r="G340" s="35"/>
      <c r="H340" s="35"/>
      <c r="I340" s="35"/>
      <c r="J340" s="35"/>
      <c r="K340" s="35"/>
      <c r="L340" s="35"/>
    </row>
    <row r="341" spans="4:12" s="21" customFormat="1" x14ac:dyDescent="0.2">
      <c r="D341" s="35"/>
      <c r="E341" s="35"/>
      <c r="F341" s="35"/>
      <c r="G341" s="35"/>
      <c r="H341" s="35"/>
      <c r="I341" s="35"/>
      <c r="J341" s="35"/>
      <c r="K341" s="35"/>
      <c r="L341" s="35"/>
    </row>
    <row r="342" spans="4:12" s="21" customFormat="1" x14ac:dyDescent="0.2">
      <c r="D342" s="35"/>
      <c r="E342" s="35"/>
      <c r="F342" s="35"/>
      <c r="G342" s="35"/>
      <c r="H342" s="35"/>
      <c r="I342" s="35"/>
      <c r="J342" s="35"/>
      <c r="K342" s="35"/>
      <c r="L342" s="35"/>
    </row>
    <row r="343" spans="4:12" s="21" customFormat="1" x14ac:dyDescent="0.2">
      <c r="D343" s="35"/>
      <c r="E343" s="35"/>
      <c r="F343" s="35"/>
      <c r="G343" s="35"/>
      <c r="H343" s="35"/>
      <c r="I343" s="35"/>
      <c r="J343" s="35"/>
      <c r="K343" s="35"/>
      <c r="L343" s="35"/>
    </row>
    <row r="344" spans="4:12" s="21" customFormat="1" x14ac:dyDescent="0.2">
      <c r="D344" s="35"/>
      <c r="E344" s="35"/>
      <c r="F344" s="35"/>
      <c r="G344" s="35"/>
      <c r="H344" s="35"/>
      <c r="I344" s="35"/>
      <c r="J344" s="35"/>
      <c r="K344" s="35"/>
      <c r="L344" s="35"/>
    </row>
    <row r="345" spans="4:12" s="21" customFormat="1" x14ac:dyDescent="0.2">
      <c r="D345" s="35"/>
      <c r="E345" s="35"/>
      <c r="F345" s="35"/>
      <c r="G345" s="35"/>
      <c r="H345" s="35"/>
      <c r="I345" s="35"/>
      <c r="J345" s="35"/>
      <c r="K345" s="35"/>
      <c r="L345" s="35"/>
    </row>
    <row r="346" spans="4:12" s="21" customFormat="1" x14ac:dyDescent="0.2">
      <c r="D346" s="35"/>
      <c r="E346" s="35"/>
      <c r="F346" s="35"/>
      <c r="G346" s="35"/>
      <c r="H346" s="35"/>
      <c r="I346" s="35"/>
      <c r="J346" s="35"/>
      <c r="K346" s="35"/>
      <c r="L346" s="35"/>
    </row>
    <row r="347" spans="4:12" s="21" customFormat="1" x14ac:dyDescent="0.2">
      <c r="D347" s="35"/>
      <c r="E347" s="35"/>
      <c r="F347" s="35"/>
      <c r="G347" s="35"/>
      <c r="H347" s="35"/>
      <c r="I347" s="35"/>
      <c r="J347" s="35"/>
      <c r="K347" s="35"/>
      <c r="L347" s="35"/>
    </row>
    <row r="348" spans="4:12" s="21" customFormat="1" x14ac:dyDescent="0.2">
      <c r="D348" s="35"/>
      <c r="E348" s="35"/>
      <c r="F348" s="35"/>
      <c r="G348" s="35"/>
      <c r="H348" s="35"/>
      <c r="I348" s="35"/>
      <c r="J348" s="35"/>
      <c r="K348" s="35"/>
      <c r="L348" s="35"/>
    </row>
    <row r="349" spans="4:12" s="21" customFormat="1" x14ac:dyDescent="0.2">
      <c r="D349" s="35"/>
      <c r="E349" s="35"/>
      <c r="F349" s="35"/>
      <c r="G349" s="35"/>
      <c r="H349" s="35"/>
      <c r="I349" s="35"/>
      <c r="J349" s="35"/>
      <c r="K349" s="35"/>
      <c r="L349" s="35"/>
    </row>
    <row r="350" spans="4:12" s="21" customFormat="1" x14ac:dyDescent="0.2">
      <c r="D350" s="35"/>
      <c r="E350" s="35"/>
      <c r="F350" s="35"/>
      <c r="G350" s="35"/>
      <c r="H350" s="35"/>
      <c r="I350" s="35"/>
      <c r="J350" s="35"/>
      <c r="K350" s="35"/>
      <c r="L350" s="35"/>
    </row>
    <row r="351" spans="4:12" s="21" customFormat="1" x14ac:dyDescent="0.2">
      <c r="D351" s="35"/>
      <c r="E351" s="35"/>
      <c r="F351" s="35"/>
      <c r="G351" s="35"/>
      <c r="H351" s="35"/>
      <c r="I351" s="35"/>
      <c r="J351" s="35"/>
      <c r="K351" s="35"/>
      <c r="L351" s="35"/>
    </row>
    <row r="352" spans="4:12" s="21" customFormat="1" x14ac:dyDescent="0.2">
      <c r="D352" s="35"/>
      <c r="E352" s="35"/>
      <c r="F352" s="35"/>
      <c r="G352" s="35"/>
      <c r="H352" s="35"/>
      <c r="I352" s="35"/>
      <c r="J352" s="35"/>
      <c r="K352" s="35"/>
      <c r="L352" s="35"/>
    </row>
    <row r="353" spans="4:12" s="21" customFormat="1" x14ac:dyDescent="0.2">
      <c r="D353" s="35"/>
      <c r="E353" s="35"/>
      <c r="F353" s="35"/>
      <c r="G353" s="35"/>
      <c r="H353" s="35"/>
      <c r="I353" s="35"/>
      <c r="J353" s="35"/>
      <c r="K353" s="35"/>
      <c r="L353" s="35"/>
    </row>
    <row r="354" spans="4:12" s="21" customFormat="1" x14ac:dyDescent="0.2">
      <c r="D354" s="35"/>
      <c r="E354" s="35"/>
      <c r="F354" s="35"/>
      <c r="G354" s="35"/>
      <c r="H354" s="35"/>
      <c r="I354" s="35"/>
      <c r="J354" s="35"/>
      <c r="K354" s="35"/>
      <c r="L354" s="35"/>
    </row>
    <row r="355" spans="4:12" s="21" customFormat="1" x14ac:dyDescent="0.2">
      <c r="D355" s="35"/>
      <c r="E355" s="35"/>
      <c r="F355" s="35"/>
      <c r="G355" s="35"/>
      <c r="H355" s="35"/>
      <c r="I355" s="35"/>
      <c r="J355" s="35"/>
      <c r="K355" s="35"/>
      <c r="L355" s="35"/>
    </row>
    <row r="356" spans="4:12" s="21" customFormat="1" x14ac:dyDescent="0.2">
      <c r="D356" s="35"/>
      <c r="E356" s="35"/>
      <c r="F356" s="35"/>
      <c r="G356" s="35"/>
      <c r="H356" s="35"/>
      <c r="I356" s="35"/>
      <c r="J356" s="35"/>
      <c r="K356" s="35"/>
      <c r="L356" s="35"/>
    </row>
    <row r="357" spans="4:12" s="21" customFormat="1" x14ac:dyDescent="0.2">
      <c r="D357" s="35"/>
      <c r="E357" s="35"/>
      <c r="F357" s="35"/>
      <c r="G357" s="35"/>
      <c r="H357" s="35"/>
      <c r="I357" s="35"/>
      <c r="J357" s="35"/>
      <c r="K357" s="35"/>
      <c r="L357" s="35"/>
    </row>
    <row r="358" spans="4:12" s="21" customFormat="1" x14ac:dyDescent="0.2">
      <c r="D358" s="35"/>
      <c r="E358" s="35"/>
      <c r="F358" s="35"/>
      <c r="G358" s="35"/>
      <c r="H358" s="35"/>
      <c r="I358" s="35"/>
      <c r="J358" s="35"/>
      <c r="K358" s="35"/>
      <c r="L358" s="35"/>
    </row>
    <row r="359" spans="4:12" s="21" customFormat="1" x14ac:dyDescent="0.2">
      <c r="D359" s="35"/>
      <c r="E359" s="35"/>
      <c r="F359" s="35"/>
      <c r="G359" s="35"/>
      <c r="H359" s="35"/>
      <c r="I359" s="35"/>
      <c r="J359" s="35"/>
      <c r="K359" s="35"/>
      <c r="L359" s="35"/>
    </row>
    <row r="360" spans="4:12" s="21" customFormat="1" x14ac:dyDescent="0.2">
      <c r="D360" s="35"/>
      <c r="E360" s="35"/>
      <c r="F360" s="35"/>
      <c r="G360" s="35"/>
      <c r="H360" s="35"/>
      <c r="I360" s="35"/>
      <c r="J360" s="35"/>
      <c r="K360" s="35"/>
      <c r="L360" s="35"/>
    </row>
    <row r="361" spans="4:12" s="21" customFormat="1" x14ac:dyDescent="0.2">
      <c r="D361" s="35"/>
      <c r="E361" s="35"/>
      <c r="F361" s="35"/>
      <c r="G361" s="35"/>
      <c r="H361" s="35"/>
      <c r="I361" s="35"/>
      <c r="J361" s="35"/>
      <c r="K361" s="35"/>
      <c r="L361" s="35"/>
    </row>
    <row r="362" spans="4:12" s="21" customFormat="1" x14ac:dyDescent="0.2">
      <c r="D362" s="35"/>
      <c r="E362" s="35"/>
      <c r="F362" s="35"/>
      <c r="G362" s="35"/>
      <c r="H362" s="35"/>
      <c r="I362" s="35"/>
      <c r="J362" s="35"/>
      <c r="K362" s="35"/>
      <c r="L362" s="35"/>
    </row>
    <row r="363" spans="4:12" s="21" customFormat="1" x14ac:dyDescent="0.2">
      <c r="D363" s="35"/>
      <c r="E363" s="35"/>
      <c r="F363" s="35"/>
      <c r="G363" s="35"/>
      <c r="H363" s="35"/>
      <c r="I363" s="35"/>
      <c r="J363" s="35"/>
      <c r="K363" s="35"/>
      <c r="L363" s="35"/>
    </row>
    <row r="364" spans="4:12" s="21" customFormat="1" x14ac:dyDescent="0.2">
      <c r="D364" s="35"/>
      <c r="E364" s="35"/>
      <c r="F364" s="35"/>
      <c r="G364" s="35"/>
      <c r="H364" s="35"/>
      <c r="I364" s="35"/>
      <c r="J364" s="35"/>
      <c r="K364" s="35"/>
      <c r="L364" s="35"/>
    </row>
    <row r="365" spans="4:12" s="21" customFormat="1" x14ac:dyDescent="0.2">
      <c r="D365" s="35"/>
      <c r="E365" s="35"/>
      <c r="F365" s="35"/>
      <c r="G365" s="35"/>
      <c r="H365" s="35"/>
      <c r="I365" s="35"/>
      <c r="J365" s="35"/>
      <c r="K365" s="35"/>
      <c r="L365" s="35"/>
    </row>
    <row r="366" spans="4:12" s="21" customFormat="1" x14ac:dyDescent="0.2">
      <c r="D366" s="35"/>
      <c r="E366" s="35"/>
      <c r="F366" s="35"/>
      <c r="G366" s="35"/>
      <c r="H366" s="35"/>
      <c r="I366" s="35"/>
      <c r="J366" s="35"/>
      <c r="K366" s="35"/>
      <c r="L366" s="35"/>
    </row>
    <row r="367" spans="4:12" s="21" customFormat="1" x14ac:dyDescent="0.2">
      <c r="D367" s="35"/>
      <c r="E367" s="35"/>
      <c r="F367" s="35"/>
      <c r="G367" s="35"/>
      <c r="H367" s="35"/>
      <c r="I367" s="35"/>
      <c r="J367" s="35"/>
      <c r="K367" s="35"/>
      <c r="L367" s="35"/>
    </row>
    <row r="368" spans="4:12" s="21" customFormat="1" x14ac:dyDescent="0.2">
      <c r="D368" s="35"/>
      <c r="E368" s="35"/>
      <c r="F368" s="35"/>
      <c r="G368" s="35"/>
      <c r="H368" s="35"/>
      <c r="I368" s="35"/>
      <c r="J368" s="35"/>
      <c r="K368" s="35"/>
      <c r="L368" s="35"/>
    </row>
    <row r="369" spans="4:12" s="21" customFormat="1" x14ac:dyDescent="0.2">
      <c r="D369" s="35"/>
      <c r="E369" s="35"/>
      <c r="F369" s="35"/>
      <c r="G369" s="35"/>
      <c r="H369" s="35"/>
      <c r="I369" s="35"/>
      <c r="J369" s="35"/>
      <c r="K369" s="35"/>
      <c r="L369" s="35"/>
    </row>
    <row r="370" spans="4:12" s="21" customFormat="1" x14ac:dyDescent="0.2">
      <c r="D370" s="35"/>
      <c r="E370" s="35"/>
      <c r="F370" s="35"/>
      <c r="G370" s="35"/>
      <c r="H370" s="35"/>
      <c r="I370" s="35"/>
      <c r="J370" s="35"/>
      <c r="K370" s="35"/>
      <c r="L370" s="35"/>
    </row>
    <row r="371" spans="4:12" s="21" customFormat="1" x14ac:dyDescent="0.2">
      <c r="D371" s="35"/>
      <c r="E371" s="35"/>
      <c r="F371" s="35"/>
      <c r="G371" s="35"/>
      <c r="H371" s="35"/>
      <c r="I371" s="35"/>
      <c r="J371" s="35"/>
      <c r="K371" s="35"/>
      <c r="L371" s="35"/>
    </row>
    <row r="372" spans="4:12" s="21" customFormat="1" x14ac:dyDescent="0.2">
      <c r="D372" s="35"/>
      <c r="E372" s="35"/>
      <c r="F372" s="35"/>
      <c r="G372" s="35"/>
      <c r="H372" s="35"/>
      <c r="I372" s="35"/>
      <c r="J372" s="35"/>
      <c r="K372" s="35"/>
      <c r="L372" s="35"/>
    </row>
    <row r="373" spans="4:12" s="21" customFormat="1" x14ac:dyDescent="0.2">
      <c r="D373" s="35"/>
      <c r="E373" s="35"/>
      <c r="F373" s="35"/>
      <c r="G373" s="35"/>
      <c r="H373" s="35"/>
      <c r="I373" s="35"/>
      <c r="J373" s="35"/>
      <c r="K373" s="35"/>
      <c r="L373" s="35"/>
    </row>
    <row r="374" spans="4:12" s="21" customFormat="1" x14ac:dyDescent="0.2">
      <c r="D374" s="35"/>
      <c r="E374" s="35"/>
      <c r="F374" s="35"/>
      <c r="G374" s="35"/>
      <c r="H374" s="35"/>
      <c r="I374" s="35"/>
      <c r="J374" s="35"/>
      <c r="K374" s="35"/>
      <c r="L374" s="35"/>
    </row>
    <row r="375" spans="4:12" s="21" customFormat="1" x14ac:dyDescent="0.2">
      <c r="D375" s="35"/>
      <c r="E375" s="35"/>
      <c r="F375" s="35"/>
      <c r="G375" s="35"/>
      <c r="H375" s="35"/>
      <c r="I375" s="35"/>
      <c r="J375" s="35"/>
      <c r="K375" s="35"/>
      <c r="L375" s="35"/>
    </row>
    <row r="376" spans="4:12" s="21" customFormat="1" x14ac:dyDescent="0.2">
      <c r="D376" s="35"/>
      <c r="E376" s="35"/>
      <c r="F376" s="35"/>
      <c r="G376" s="35"/>
      <c r="H376" s="35"/>
      <c r="I376" s="35"/>
      <c r="J376" s="35"/>
      <c r="K376" s="35"/>
      <c r="L376" s="35"/>
    </row>
    <row r="377" spans="4:12" s="21" customFormat="1" x14ac:dyDescent="0.2">
      <c r="D377" s="35"/>
      <c r="E377" s="35"/>
      <c r="F377" s="35"/>
      <c r="G377" s="35"/>
      <c r="H377" s="35"/>
      <c r="I377" s="35"/>
      <c r="J377" s="35"/>
      <c r="K377" s="35"/>
      <c r="L377" s="35"/>
    </row>
    <row r="378" spans="4:12" s="21" customFormat="1" x14ac:dyDescent="0.2">
      <c r="D378" s="35"/>
      <c r="E378" s="35"/>
      <c r="F378" s="35"/>
      <c r="G378" s="35"/>
      <c r="H378" s="35"/>
      <c r="I378" s="35"/>
      <c r="J378" s="35"/>
      <c r="K378" s="35"/>
      <c r="L378" s="35"/>
    </row>
    <row r="379" spans="4:12" s="21" customFormat="1" x14ac:dyDescent="0.2">
      <c r="D379" s="35"/>
      <c r="E379" s="35"/>
      <c r="F379" s="35"/>
      <c r="G379" s="35"/>
      <c r="H379" s="35"/>
      <c r="I379" s="35"/>
      <c r="J379" s="35"/>
      <c r="K379" s="35"/>
      <c r="L379" s="35"/>
    </row>
    <row r="380" spans="4:12" s="21" customFormat="1" x14ac:dyDescent="0.2">
      <c r="D380" s="35"/>
      <c r="E380" s="35"/>
      <c r="F380" s="35"/>
      <c r="G380" s="35"/>
      <c r="H380" s="35"/>
      <c r="I380" s="35"/>
      <c r="J380" s="35"/>
      <c r="K380" s="35"/>
      <c r="L380" s="35"/>
    </row>
    <row r="381" spans="4:12" s="21" customFormat="1" x14ac:dyDescent="0.2">
      <c r="D381" s="35"/>
      <c r="E381" s="35"/>
      <c r="F381" s="35"/>
      <c r="G381" s="35"/>
      <c r="H381" s="35"/>
      <c r="I381" s="35"/>
      <c r="J381" s="35"/>
      <c r="K381" s="35"/>
      <c r="L381" s="35"/>
    </row>
    <row r="382" spans="4:12" s="21" customFormat="1" x14ac:dyDescent="0.2">
      <c r="D382" s="35"/>
      <c r="E382" s="35"/>
      <c r="F382" s="35"/>
      <c r="G382" s="35"/>
      <c r="H382" s="35"/>
      <c r="I382" s="35"/>
      <c r="J382" s="35"/>
      <c r="K382" s="35"/>
      <c r="L382" s="35"/>
    </row>
    <row r="383" spans="4:12" s="21" customFormat="1" x14ac:dyDescent="0.2">
      <c r="D383" s="35"/>
      <c r="E383" s="35"/>
      <c r="F383" s="35"/>
      <c r="G383" s="35"/>
      <c r="H383" s="35"/>
      <c r="I383" s="35"/>
      <c r="J383" s="35"/>
      <c r="K383" s="35"/>
      <c r="L383" s="35"/>
    </row>
    <row r="384" spans="4:12" s="21" customFormat="1" x14ac:dyDescent="0.2">
      <c r="D384" s="35"/>
      <c r="E384" s="35"/>
      <c r="F384" s="35"/>
      <c r="G384" s="35"/>
      <c r="H384" s="35"/>
      <c r="I384" s="35"/>
      <c r="J384" s="35"/>
      <c r="K384" s="35"/>
      <c r="L384" s="35"/>
    </row>
    <row r="385" spans="4:12" s="21" customFormat="1" x14ac:dyDescent="0.2">
      <c r="D385" s="35"/>
      <c r="E385" s="35"/>
      <c r="F385" s="35"/>
      <c r="G385" s="35"/>
      <c r="H385" s="35"/>
      <c r="I385" s="35"/>
      <c r="J385" s="35"/>
      <c r="K385" s="35"/>
      <c r="L385" s="35"/>
    </row>
    <row r="386" spans="4:12" s="21" customFormat="1" x14ac:dyDescent="0.2">
      <c r="D386" s="35"/>
      <c r="E386" s="35"/>
      <c r="F386" s="35"/>
      <c r="G386" s="35"/>
      <c r="H386" s="35"/>
      <c r="I386" s="35"/>
      <c r="J386" s="35"/>
      <c r="K386" s="35"/>
      <c r="L386" s="35"/>
    </row>
    <row r="387" spans="4:12" s="21" customFormat="1" x14ac:dyDescent="0.2">
      <c r="D387" s="35"/>
      <c r="E387" s="35"/>
      <c r="F387" s="35"/>
      <c r="G387" s="35"/>
      <c r="H387" s="35"/>
      <c r="I387" s="35"/>
      <c r="J387" s="35"/>
      <c r="K387" s="35"/>
      <c r="L387" s="35"/>
    </row>
    <row r="388" spans="4:12" s="21" customFormat="1" x14ac:dyDescent="0.2">
      <c r="D388" s="35"/>
      <c r="E388" s="35"/>
      <c r="F388" s="35"/>
      <c r="G388" s="35"/>
      <c r="H388" s="35"/>
      <c r="I388" s="35"/>
      <c r="J388" s="35"/>
      <c r="K388" s="35"/>
      <c r="L388" s="35"/>
    </row>
    <row r="389" spans="4:12" s="21" customFormat="1" x14ac:dyDescent="0.2">
      <c r="D389" s="35"/>
      <c r="E389" s="35"/>
      <c r="F389" s="35"/>
      <c r="G389" s="35"/>
      <c r="H389" s="35"/>
      <c r="I389" s="35"/>
      <c r="J389" s="35"/>
      <c r="K389" s="35"/>
      <c r="L389" s="35"/>
    </row>
    <row r="390" spans="4:12" s="21" customFormat="1" x14ac:dyDescent="0.2">
      <c r="D390" s="35"/>
      <c r="E390" s="35"/>
      <c r="F390" s="35"/>
      <c r="G390" s="35"/>
      <c r="H390" s="35"/>
      <c r="I390" s="35"/>
      <c r="J390" s="35"/>
      <c r="K390" s="35"/>
      <c r="L390" s="35"/>
    </row>
    <row r="391" spans="4:12" s="21" customFormat="1" x14ac:dyDescent="0.2">
      <c r="D391" s="35"/>
      <c r="E391" s="35"/>
      <c r="F391" s="35"/>
      <c r="G391" s="35"/>
      <c r="H391" s="35"/>
      <c r="I391" s="35"/>
      <c r="J391" s="35"/>
      <c r="K391" s="35"/>
      <c r="L391" s="35"/>
    </row>
    <row r="392" spans="4:12" s="21" customFormat="1" x14ac:dyDescent="0.2">
      <c r="D392" s="35"/>
      <c r="E392" s="35"/>
      <c r="F392" s="35"/>
      <c r="G392" s="35"/>
      <c r="H392" s="35"/>
      <c r="I392" s="35"/>
      <c r="J392" s="35"/>
      <c r="K392" s="35"/>
      <c r="L392" s="35"/>
    </row>
    <row r="393" spans="4:12" s="21" customFormat="1" x14ac:dyDescent="0.2">
      <c r="D393" s="35"/>
      <c r="E393" s="35"/>
      <c r="F393" s="35"/>
      <c r="G393" s="35"/>
      <c r="H393" s="35"/>
      <c r="I393" s="35"/>
      <c r="J393" s="35"/>
      <c r="K393" s="35"/>
      <c r="L393" s="35"/>
    </row>
    <row r="394" spans="4:12" s="21" customFormat="1" x14ac:dyDescent="0.2">
      <c r="D394" s="35"/>
      <c r="E394" s="35"/>
      <c r="F394" s="35"/>
      <c r="G394" s="35"/>
      <c r="H394" s="35"/>
      <c r="I394" s="35"/>
      <c r="J394" s="35"/>
      <c r="K394" s="35"/>
      <c r="L394" s="35"/>
    </row>
    <row r="395" spans="4:12" s="21" customFormat="1" x14ac:dyDescent="0.2">
      <c r="D395" s="35"/>
      <c r="E395" s="35"/>
      <c r="F395" s="35"/>
      <c r="G395" s="35"/>
      <c r="H395" s="35"/>
      <c r="I395" s="35"/>
      <c r="J395" s="35"/>
      <c r="K395" s="35"/>
      <c r="L395" s="35"/>
    </row>
    <row r="396" spans="4:12" s="21" customFormat="1" x14ac:dyDescent="0.2">
      <c r="D396" s="35"/>
      <c r="E396" s="35"/>
      <c r="F396" s="35"/>
      <c r="G396" s="35"/>
      <c r="H396" s="35"/>
      <c r="I396" s="35"/>
      <c r="J396" s="35"/>
      <c r="K396" s="35"/>
      <c r="L396" s="35"/>
    </row>
    <row r="397" spans="4:12" s="21" customFormat="1" x14ac:dyDescent="0.2">
      <c r="D397" s="35"/>
      <c r="E397" s="35"/>
      <c r="F397" s="35"/>
      <c r="G397" s="35"/>
      <c r="H397" s="35"/>
      <c r="I397" s="35"/>
      <c r="J397" s="35"/>
      <c r="K397" s="35"/>
      <c r="L397" s="35"/>
    </row>
    <row r="398" spans="4:12" s="21" customFormat="1" x14ac:dyDescent="0.2">
      <c r="D398" s="35"/>
      <c r="E398" s="35"/>
      <c r="F398" s="35"/>
      <c r="G398" s="35"/>
      <c r="H398" s="35"/>
      <c r="I398" s="35"/>
      <c r="J398" s="35"/>
      <c r="K398" s="35"/>
      <c r="L398" s="35"/>
    </row>
    <row r="399" spans="4:12" s="21" customFormat="1" x14ac:dyDescent="0.2">
      <c r="D399" s="35"/>
      <c r="E399" s="35"/>
      <c r="F399" s="35"/>
      <c r="G399" s="35"/>
      <c r="H399" s="35"/>
      <c r="I399" s="35"/>
      <c r="J399" s="35"/>
      <c r="K399" s="35"/>
      <c r="L399" s="35"/>
    </row>
    <row r="400" spans="4:12" s="21" customFormat="1" x14ac:dyDescent="0.2">
      <c r="D400" s="35"/>
      <c r="E400" s="35"/>
      <c r="F400" s="35"/>
      <c r="G400" s="35"/>
      <c r="H400" s="35"/>
      <c r="I400" s="35"/>
      <c r="J400" s="35"/>
      <c r="K400" s="35"/>
      <c r="L400" s="35"/>
    </row>
    <row r="401" spans="4:12" s="21" customFormat="1" x14ac:dyDescent="0.2">
      <c r="D401" s="35"/>
      <c r="E401" s="35"/>
      <c r="F401" s="35"/>
      <c r="G401" s="35"/>
      <c r="H401" s="35"/>
      <c r="I401" s="35"/>
      <c r="J401" s="35"/>
      <c r="K401" s="35"/>
      <c r="L401" s="35"/>
    </row>
    <row r="402" spans="4:12" s="21" customFormat="1" x14ac:dyDescent="0.2">
      <c r="D402" s="35"/>
      <c r="E402" s="35"/>
      <c r="F402" s="35"/>
      <c r="G402" s="35"/>
      <c r="H402" s="35"/>
      <c r="I402" s="35"/>
      <c r="J402" s="35"/>
      <c r="K402" s="35"/>
      <c r="L402" s="35"/>
    </row>
    <row r="403" spans="4:12" s="21" customFormat="1" x14ac:dyDescent="0.2">
      <c r="D403" s="35"/>
      <c r="E403" s="35"/>
      <c r="F403" s="35"/>
      <c r="G403" s="35"/>
      <c r="H403" s="35"/>
      <c r="I403" s="35"/>
      <c r="J403" s="35"/>
      <c r="K403" s="35"/>
      <c r="L403" s="35"/>
    </row>
    <row r="404" spans="4:12" s="21" customFormat="1" x14ac:dyDescent="0.2">
      <c r="D404" s="35"/>
      <c r="E404" s="35"/>
      <c r="F404" s="35"/>
      <c r="G404" s="35"/>
      <c r="H404" s="35"/>
      <c r="I404" s="35"/>
      <c r="J404" s="35"/>
      <c r="K404" s="35"/>
      <c r="L404" s="35"/>
    </row>
    <row r="405" spans="4:12" s="21" customFormat="1" x14ac:dyDescent="0.2">
      <c r="D405" s="35"/>
      <c r="E405" s="35"/>
      <c r="F405" s="35"/>
      <c r="G405" s="35"/>
      <c r="H405" s="35"/>
      <c r="I405" s="35"/>
      <c r="J405" s="35"/>
      <c r="K405" s="35"/>
      <c r="L405" s="35"/>
    </row>
    <row r="406" spans="4:12" s="21" customFormat="1" x14ac:dyDescent="0.2">
      <c r="D406" s="35"/>
      <c r="E406" s="35"/>
      <c r="F406" s="35"/>
      <c r="G406" s="35"/>
      <c r="H406" s="35"/>
      <c r="I406" s="35"/>
      <c r="J406" s="35"/>
      <c r="K406" s="35"/>
      <c r="L406" s="35"/>
    </row>
    <row r="407" spans="4:12" s="21" customFormat="1" x14ac:dyDescent="0.2">
      <c r="D407" s="35"/>
      <c r="E407" s="35"/>
      <c r="F407" s="35"/>
      <c r="G407" s="35"/>
      <c r="H407" s="35"/>
      <c r="I407" s="35"/>
      <c r="J407" s="35"/>
      <c r="K407" s="35"/>
      <c r="L407" s="35"/>
    </row>
    <row r="408" spans="4:12" s="21" customFormat="1" x14ac:dyDescent="0.2">
      <c r="D408" s="35"/>
      <c r="E408" s="35"/>
      <c r="F408" s="35"/>
      <c r="G408" s="35"/>
      <c r="H408" s="35"/>
      <c r="I408" s="35"/>
      <c r="J408" s="35"/>
      <c r="K408" s="35"/>
      <c r="L408" s="35"/>
    </row>
    <row r="409" spans="4:12" s="21" customFormat="1" x14ac:dyDescent="0.2">
      <c r="D409" s="35"/>
      <c r="E409" s="35"/>
      <c r="F409" s="35"/>
      <c r="G409" s="35"/>
      <c r="H409" s="35"/>
      <c r="I409" s="35"/>
      <c r="J409" s="35"/>
      <c r="K409" s="35"/>
      <c r="L409" s="35"/>
    </row>
    <row r="410" spans="4:12" s="21" customFormat="1" x14ac:dyDescent="0.2">
      <c r="D410" s="35"/>
      <c r="E410" s="35"/>
      <c r="F410" s="35"/>
      <c r="G410" s="35"/>
      <c r="H410" s="35"/>
      <c r="I410" s="35"/>
      <c r="J410" s="35"/>
      <c r="K410" s="35"/>
      <c r="L410" s="35"/>
    </row>
    <row r="411" spans="4:12" s="21" customFormat="1" x14ac:dyDescent="0.2">
      <c r="D411" s="35"/>
      <c r="E411" s="35"/>
      <c r="F411" s="35"/>
      <c r="G411" s="35"/>
      <c r="H411" s="35"/>
      <c r="I411" s="35"/>
      <c r="J411" s="35"/>
      <c r="K411" s="35"/>
      <c r="L411" s="35"/>
    </row>
    <row r="412" spans="4:12" s="21" customFormat="1" x14ac:dyDescent="0.2">
      <c r="D412" s="35"/>
      <c r="E412" s="35"/>
      <c r="F412" s="35"/>
      <c r="G412" s="35"/>
      <c r="H412" s="35"/>
      <c r="I412" s="35"/>
      <c r="J412" s="35"/>
      <c r="K412" s="35"/>
      <c r="L412" s="35"/>
    </row>
    <row r="413" spans="4:12" s="21" customFormat="1" x14ac:dyDescent="0.2">
      <c r="D413" s="35"/>
      <c r="E413" s="35"/>
      <c r="F413" s="35"/>
      <c r="G413" s="35"/>
      <c r="H413" s="35"/>
      <c r="I413" s="35"/>
      <c r="J413" s="35"/>
      <c r="K413" s="35"/>
      <c r="L413" s="35"/>
    </row>
    <row r="414" spans="4:12" s="21" customFormat="1" x14ac:dyDescent="0.2">
      <c r="D414" s="35"/>
      <c r="E414" s="35"/>
      <c r="F414" s="35"/>
      <c r="G414" s="35"/>
      <c r="H414" s="35"/>
      <c r="I414" s="35"/>
      <c r="J414" s="35"/>
      <c r="K414" s="35"/>
      <c r="L414" s="35"/>
    </row>
    <row r="415" spans="4:12" s="21" customFormat="1" x14ac:dyDescent="0.2">
      <c r="D415" s="35"/>
      <c r="E415" s="35"/>
      <c r="F415" s="35"/>
      <c r="G415" s="35"/>
      <c r="H415" s="35"/>
      <c r="I415" s="35"/>
      <c r="J415" s="35"/>
      <c r="K415" s="35"/>
      <c r="L415" s="35"/>
    </row>
    <row r="416" spans="4:12" s="21" customFormat="1" x14ac:dyDescent="0.2">
      <c r="D416" s="35"/>
      <c r="E416" s="35"/>
      <c r="F416" s="35"/>
      <c r="G416" s="35"/>
      <c r="H416" s="35"/>
      <c r="I416" s="35"/>
      <c r="J416" s="35"/>
      <c r="K416" s="35"/>
      <c r="L416" s="35"/>
    </row>
    <row r="417" spans="4:12" s="21" customFormat="1" x14ac:dyDescent="0.2">
      <c r="D417" s="35"/>
      <c r="E417" s="35"/>
      <c r="F417" s="35"/>
      <c r="G417" s="35"/>
      <c r="H417" s="35"/>
      <c r="I417" s="35"/>
      <c r="J417" s="35"/>
      <c r="K417" s="35"/>
      <c r="L417" s="35"/>
    </row>
    <row r="418" spans="4:12" s="21" customFormat="1" x14ac:dyDescent="0.2">
      <c r="D418" s="35"/>
      <c r="E418" s="35"/>
      <c r="F418" s="35"/>
      <c r="G418" s="35"/>
      <c r="H418" s="35"/>
      <c r="I418" s="35"/>
      <c r="J418" s="35"/>
      <c r="K418" s="35"/>
      <c r="L418" s="35"/>
    </row>
    <row r="419" spans="4:12" s="21" customFormat="1" x14ac:dyDescent="0.2">
      <c r="D419" s="35"/>
      <c r="E419" s="35"/>
      <c r="F419" s="35"/>
      <c r="G419" s="35"/>
      <c r="H419" s="35"/>
      <c r="I419" s="35"/>
      <c r="J419" s="35"/>
      <c r="K419" s="35"/>
      <c r="L419" s="35"/>
    </row>
    <row r="420" spans="4:12" s="21" customFormat="1" x14ac:dyDescent="0.2">
      <c r="D420" s="35"/>
      <c r="E420" s="35"/>
      <c r="F420" s="35"/>
      <c r="G420" s="35"/>
      <c r="H420" s="35"/>
      <c r="I420" s="35"/>
      <c r="J420" s="35"/>
      <c r="K420" s="35"/>
      <c r="L420" s="35"/>
    </row>
    <row r="421" spans="4:12" s="21" customFormat="1" x14ac:dyDescent="0.2">
      <c r="D421" s="35"/>
      <c r="E421" s="35"/>
      <c r="F421" s="35"/>
      <c r="G421" s="35"/>
      <c r="H421" s="35"/>
      <c r="I421" s="35"/>
      <c r="J421" s="35"/>
      <c r="K421" s="35"/>
      <c r="L421" s="35"/>
    </row>
    <row r="422" spans="4:12" s="21" customFormat="1" x14ac:dyDescent="0.2">
      <c r="D422" s="35"/>
      <c r="E422" s="35"/>
      <c r="F422" s="35"/>
      <c r="G422" s="35"/>
      <c r="H422" s="35"/>
      <c r="I422" s="35"/>
      <c r="J422" s="35"/>
      <c r="K422" s="35"/>
      <c r="L422" s="35"/>
    </row>
    <row r="423" spans="4:12" s="21" customFormat="1" x14ac:dyDescent="0.2">
      <c r="D423" s="35"/>
      <c r="E423" s="35"/>
      <c r="F423" s="35"/>
      <c r="G423" s="35"/>
      <c r="H423" s="35"/>
      <c r="I423" s="35"/>
      <c r="J423" s="35"/>
      <c r="K423" s="35"/>
      <c r="L423" s="35"/>
    </row>
    <row r="424" spans="4:12" s="21" customFormat="1" x14ac:dyDescent="0.2">
      <c r="D424" s="35"/>
      <c r="E424" s="35"/>
      <c r="F424" s="35"/>
      <c r="G424" s="35"/>
      <c r="H424" s="35"/>
      <c r="I424" s="35"/>
      <c r="J424" s="35"/>
      <c r="K424" s="35"/>
      <c r="L424" s="35"/>
    </row>
    <row r="425" spans="4:12" s="21" customFormat="1" x14ac:dyDescent="0.2">
      <c r="D425" s="35"/>
      <c r="E425" s="35"/>
      <c r="F425" s="35"/>
      <c r="G425" s="35"/>
      <c r="H425" s="35"/>
      <c r="I425" s="35"/>
      <c r="J425" s="35"/>
      <c r="K425" s="35"/>
      <c r="L425" s="35"/>
    </row>
    <row r="426" spans="4:12" s="21" customFormat="1" x14ac:dyDescent="0.2">
      <c r="D426" s="35"/>
      <c r="E426" s="35"/>
      <c r="F426" s="35"/>
      <c r="G426" s="35"/>
      <c r="H426" s="35"/>
      <c r="I426" s="35"/>
      <c r="J426" s="35"/>
      <c r="K426" s="35"/>
      <c r="L426" s="35"/>
    </row>
    <row r="427" spans="4:12" s="21" customFormat="1" x14ac:dyDescent="0.2">
      <c r="D427" s="35"/>
      <c r="E427" s="35"/>
      <c r="F427" s="35"/>
      <c r="G427" s="35"/>
      <c r="H427" s="35"/>
      <c r="I427" s="35"/>
      <c r="J427" s="35"/>
      <c r="K427" s="35"/>
      <c r="L427" s="35"/>
    </row>
    <row r="428" spans="4:12" s="21" customFormat="1" x14ac:dyDescent="0.2">
      <c r="D428" s="35"/>
      <c r="E428" s="35"/>
      <c r="F428" s="35"/>
      <c r="G428" s="35"/>
      <c r="H428" s="35"/>
      <c r="I428" s="35"/>
      <c r="J428" s="35"/>
      <c r="K428" s="35"/>
      <c r="L428" s="35"/>
    </row>
    <row r="429" spans="4:12" s="21" customFormat="1" x14ac:dyDescent="0.2">
      <c r="D429" s="35"/>
      <c r="E429" s="35"/>
      <c r="F429" s="35"/>
      <c r="G429" s="35"/>
      <c r="H429" s="35"/>
      <c r="I429" s="35"/>
      <c r="J429" s="35"/>
      <c r="K429" s="35"/>
      <c r="L429" s="35"/>
    </row>
    <row r="430" spans="4:12" s="21" customFormat="1" x14ac:dyDescent="0.2">
      <c r="D430" s="35"/>
      <c r="E430" s="35"/>
      <c r="F430" s="35"/>
      <c r="G430" s="35"/>
      <c r="H430" s="35"/>
      <c r="I430" s="35"/>
      <c r="J430" s="35"/>
      <c r="K430" s="35"/>
      <c r="L430" s="35"/>
    </row>
    <row r="431" spans="4:12" s="21" customFormat="1" x14ac:dyDescent="0.2">
      <c r="D431" s="35"/>
      <c r="E431" s="35"/>
      <c r="F431" s="35"/>
      <c r="G431" s="35"/>
      <c r="H431" s="35"/>
      <c r="I431" s="35"/>
      <c r="J431" s="35"/>
      <c r="K431" s="35"/>
      <c r="L431" s="35"/>
    </row>
    <row r="432" spans="4:12" s="21" customFormat="1" x14ac:dyDescent="0.2">
      <c r="D432" s="35"/>
      <c r="E432" s="35"/>
      <c r="F432" s="35"/>
      <c r="G432" s="35"/>
      <c r="H432" s="35"/>
      <c r="I432" s="35"/>
      <c r="J432" s="35"/>
      <c r="K432" s="35"/>
      <c r="L432" s="35"/>
    </row>
    <row r="433" spans="4:12" s="21" customFormat="1" x14ac:dyDescent="0.2">
      <c r="D433" s="35"/>
      <c r="E433" s="35"/>
      <c r="F433" s="35"/>
      <c r="G433" s="35"/>
      <c r="H433" s="35"/>
      <c r="I433" s="35"/>
      <c r="J433" s="35"/>
      <c r="K433" s="35"/>
      <c r="L433" s="35"/>
    </row>
    <row r="434" spans="4:12" s="21" customFormat="1" x14ac:dyDescent="0.2">
      <c r="D434" s="35"/>
      <c r="E434" s="35"/>
      <c r="F434" s="35"/>
      <c r="G434" s="35"/>
      <c r="H434" s="35"/>
      <c r="I434" s="35"/>
      <c r="J434" s="35"/>
      <c r="K434" s="35"/>
      <c r="L434" s="35"/>
    </row>
    <row r="435" spans="4:12" s="21" customFormat="1" x14ac:dyDescent="0.2">
      <c r="D435" s="35"/>
      <c r="E435" s="35"/>
      <c r="F435" s="35"/>
      <c r="G435" s="35"/>
      <c r="H435" s="35"/>
      <c r="I435" s="35"/>
      <c r="J435" s="35"/>
      <c r="K435" s="35"/>
      <c r="L435" s="35"/>
    </row>
    <row r="436" spans="4:12" s="21" customFormat="1" x14ac:dyDescent="0.2">
      <c r="D436" s="35"/>
      <c r="E436" s="35"/>
      <c r="F436" s="35"/>
      <c r="G436" s="35"/>
      <c r="H436" s="35"/>
      <c r="I436" s="35"/>
      <c r="J436" s="35"/>
      <c r="K436" s="35"/>
      <c r="L436" s="35"/>
    </row>
    <row r="437" spans="4:12" s="21" customFormat="1" x14ac:dyDescent="0.2">
      <c r="D437" s="35"/>
      <c r="E437" s="35"/>
      <c r="F437" s="35"/>
      <c r="G437" s="35"/>
      <c r="H437" s="35"/>
      <c r="I437" s="35"/>
      <c r="J437" s="35"/>
      <c r="K437" s="35"/>
      <c r="L437" s="35"/>
    </row>
    <row r="438" spans="4:12" s="21" customFormat="1" x14ac:dyDescent="0.2">
      <c r="D438" s="35"/>
      <c r="E438" s="35"/>
      <c r="F438" s="35"/>
      <c r="G438" s="35"/>
      <c r="H438" s="35"/>
      <c r="I438" s="35"/>
      <c r="J438" s="35"/>
      <c r="K438" s="35"/>
      <c r="L438" s="35"/>
    </row>
    <row r="439" spans="4:12" s="21" customFormat="1" x14ac:dyDescent="0.2">
      <c r="D439" s="35"/>
      <c r="E439" s="35"/>
      <c r="F439" s="35"/>
      <c r="G439" s="35"/>
      <c r="H439" s="35"/>
      <c r="I439" s="35"/>
      <c r="J439" s="35"/>
      <c r="K439" s="35"/>
      <c r="L439" s="35"/>
    </row>
    <row r="440" spans="4:12" s="21" customFormat="1" x14ac:dyDescent="0.2">
      <c r="D440" s="35"/>
      <c r="E440" s="35"/>
      <c r="F440" s="35"/>
      <c r="G440" s="35"/>
      <c r="H440" s="35"/>
      <c r="I440" s="35"/>
      <c r="J440" s="35"/>
      <c r="K440" s="35"/>
      <c r="L440" s="35"/>
    </row>
    <row r="441" spans="4:12" s="21" customFormat="1" x14ac:dyDescent="0.2">
      <c r="D441" s="35"/>
      <c r="E441" s="35"/>
      <c r="F441" s="35"/>
      <c r="G441" s="35"/>
      <c r="H441" s="35"/>
      <c r="I441" s="35"/>
      <c r="J441" s="35"/>
      <c r="K441" s="35"/>
      <c r="L441" s="35"/>
    </row>
    <row r="442" spans="4:12" s="21" customFormat="1" x14ac:dyDescent="0.2">
      <c r="D442" s="35"/>
      <c r="E442" s="35"/>
      <c r="F442" s="35"/>
      <c r="G442" s="35"/>
      <c r="H442" s="35"/>
      <c r="I442" s="35"/>
      <c r="J442" s="35"/>
      <c r="K442" s="35"/>
      <c r="L442" s="35"/>
    </row>
    <row r="443" spans="4:12" s="21" customFormat="1" x14ac:dyDescent="0.2">
      <c r="D443" s="35"/>
      <c r="E443" s="35"/>
      <c r="F443" s="35"/>
      <c r="G443" s="35"/>
      <c r="H443" s="35"/>
      <c r="I443" s="35"/>
      <c r="J443" s="35"/>
      <c r="K443" s="35"/>
      <c r="L443" s="35"/>
    </row>
    <row r="444" spans="4:12" s="21" customFormat="1" x14ac:dyDescent="0.2">
      <c r="D444" s="35"/>
      <c r="E444" s="35"/>
      <c r="F444" s="35"/>
      <c r="G444" s="35"/>
      <c r="H444" s="35"/>
      <c r="I444" s="35"/>
      <c r="J444" s="35"/>
      <c r="K444" s="35"/>
      <c r="L444" s="35"/>
    </row>
    <row r="445" spans="4:12" s="21" customFormat="1" x14ac:dyDescent="0.2">
      <c r="D445" s="35"/>
      <c r="E445" s="35"/>
      <c r="F445" s="35"/>
      <c r="G445" s="35"/>
      <c r="H445" s="35"/>
      <c r="I445" s="35"/>
      <c r="J445" s="35"/>
      <c r="K445" s="35"/>
      <c r="L445" s="35"/>
    </row>
    <row r="446" spans="4:12" s="21" customFormat="1" x14ac:dyDescent="0.2">
      <c r="D446" s="35"/>
      <c r="E446" s="35"/>
      <c r="F446" s="35"/>
      <c r="G446" s="35"/>
      <c r="H446" s="35"/>
      <c r="I446" s="35"/>
      <c r="J446" s="35"/>
      <c r="K446" s="35"/>
      <c r="L446" s="35"/>
    </row>
    <row r="447" spans="4:12" s="21" customFormat="1" x14ac:dyDescent="0.2">
      <c r="D447" s="35"/>
      <c r="E447" s="35"/>
      <c r="F447" s="35"/>
      <c r="G447" s="35"/>
      <c r="H447" s="35"/>
      <c r="I447" s="35"/>
      <c r="J447" s="35"/>
      <c r="K447" s="35"/>
      <c r="L447" s="35"/>
    </row>
    <row r="448" spans="4:12" s="21" customFormat="1" x14ac:dyDescent="0.2">
      <c r="D448" s="35"/>
      <c r="E448" s="35"/>
      <c r="F448" s="35"/>
      <c r="G448" s="35"/>
      <c r="H448" s="35"/>
      <c r="I448" s="35"/>
      <c r="J448" s="35"/>
      <c r="K448" s="35"/>
      <c r="L448" s="35"/>
    </row>
    <row r="449" spans="4:12" s="21" customFormat="1" x14ac:dyDescent="0.2">
      <c r="D449" s="35"/>
      <c r="E449" s="35"/>
      <c r="F449" s="35"/>
      <c r="G449" s="35"/>
      <c r="H449" s="35"/>
      <c r="I449" s="35"/>
      <c r="J449" s="35"/>
      <c r="K449" s="35"/>
      <c r="L449" s="35"/>
    </row>
    <row r="450" spans="4:12" s="21" customFormat="1" x14ac:dyDescent="0.2">
      <c r="D450" s="35"/>
      <c r="E450" s="35"/>
      <c r="F450" s="35"/>
      <c r="G450" s="35"/>
      <c r="H450" s="35"/>
      <c r="I450" s="35"/>
      <c r="J450" s="35"/>
      <c r="K450" s="35"/>
      <c r="L450" s="35"/>
    </row>
    <row r="451" spans="4:12" s="21" customFormat="1" x14ac:dyDescent="0.2">
      <c r="D451" s="35"/>
      <c r="E451" s="35"/>
      <c r="F451" s="35"/>
      <c r="G451" s="35"/>
      <c r="H451" s="35"/>
      <c r="I451" s="35"/>
      <c r="J451" s="35"/>
      <c r="K451" s="35"/>
      <c r="L451" s="35"/>
    </row>
    <row r="452" spans="4:12" s="21" customFormat="1" x14ac:dyDescent="0.2">
      <c r="D452" s="35"/>
      <c r="E452" s="35"/>
      <c r="F452" s="35"/>
      <c r="G452" s="35"/>
      <c r="H452" s="35"/>
      <c r="I452" s="35"/>
      <c r="J452" s="35"/>
      <c r="K452" s="35"/>
      <c r="L452" s="35"/>
    </row>
    <row r="453" spans="4:12" s="21" customFormat="1" x14ac:dyDescent="0.2">
      <c r="D453" s="35"/>
      <c r="E453" s="35"/>
      <c r="F453" s="35"/>
      <c r="G453" s="35"/>
      <c r="H453" s="35"/>
      <c r="I453" s="35"/>
      <c r="J453" s="35"/>
      <c r="K453" s="35"/>
      <c r="L453" s="35"/>
    </row>
    <row r="454" spans="4:12" s="21" customFormat="1" x14ac:dyDescent="0.2">
      <c r="D454" s="35"/>
      <c r="E454" s="35"/>
      <c r="F454" s="35"/>
      <c r="G454" s="35"/>
      <c r="H454" s="35"/>
      <c r="I454" s="35"/>
      <c r="J454" s="35"/>
      <c r="K454" s="35"/>
      <c r="L454" s="35"/>
    </row>
    <row r="455" spans="4:12" s="21" customFormat="1" x14ac:dyDescent="0.2">
      <c r="D455" s="35"/>
      <c r="E455" s="35"/>
      <c r="F455" s="35"/>
      <c r="G455" s="35"/>
      <c r="H455" s="35"/>
      <c r="I455" s="35"/>
      <c r="J455" s="35"/>
      <c r="K455" s="35"/>
      <c r="L455" s="35"/>
    </row>
    <row r="456" spans="4:12" s="21" customFormat="1" x14ac:dyDescent="0.2">
      <c r="D456" s="35"/>
      <c r="E456" s="35"/>
      <c r="F456" s="35"/>
      <c r="G456" s="35"/>
      <c r="H456" s="35"/>
      <c r="I456" s="35"/>
      <c r="J456" s="35"/>
      <c r="K456" s="35"/>
      <c r="L456" s="35"/>
    </row>
    <row r="457" spans="4:12" s="21" customFormat="1" x14ac:dyDescent="0.2">
      <c r="D457" s="35"/>
      <c r="E457" s="35"/>
      <c r="F457" s="35"/>
      <c r="G457" s="35"/>
      <c r="H457" s="35"/>
      <c r="I457" s="35"/>
      <c r="J457" s="35"/>
      <c r="K457" s="35"/>
      <c r="L457" s="35"/>
    </row>
    <row r="458" spans="4:12" s="21" customFormat="1" x14ac:dyDescent="0.2">
      <c r="D458" s="35"/>
      <c r="E458" s="35"/>
      <c r="F458" s="35"/>
      <c r="G458" s="35"/>
      <c r="H458" s="35"/>
      <c r="I458" s="35"/>
      <c r="J458" s="35"/>
      <c r="K458" s="35"/>
      <c r="L458" s="35"/>
    </row>
    <row r="459" spans="4:12" s="21" customFormat="1" x14ac:dyDescent="0.2">
      <c r="D459" s="35"/>
      <c r="E459" s="35"/>
      <c r="F459" s="35"/>
      <c r="G459" s="35"/>
      <c r="H459" s="35"/>
      <c r="I459" s="35"/>
      <c r="J459" s="35"/>
      <c r="K459" s="35"/>
      <c r="L459" s="35"/>
    </row>
    <row r="460" spans="4:12" s="21" customFormat="1" x14ac:dyDescent="0.2">
      <c r="D460" s="35"/>
      <c r="E460" s="35"/>
      <c r="F460" s="35"/>
      <c r="G460" s="35"/>
      <c r="H460" s="35"/>
      <c r="I460" s="35"/>
      <c r="J460" s="35"/>
      <c r="K460" s="35"/>
      <c r="L460" s="35"/>
    </row>
    <row r="461" spans="4:12" s="21" customFormat="1" x14ac:dyDescent="0.2">
      <c r="D461" s="35"/>
      <c r="E461" s="35"/>
      <c r="F461" s="35"/>
      <c r="G461" s="35"/>
      <c r="H461" s="35"/>
      <c r="I461" s="35"/>
      <c r="J461" s="35"/>
      <c r="K461" s="35"/>
      <c r="L461" s="35"/>
    </row>
    <row r="462" spans="4:12" s="21" customFormat="1" x14ac:dyDescent="0.2">
      <c r="D462" s="35"/>
      <c r="E462" s="35"/>
      <c r="F462" s="35"/>
      <c r="G462" s="35"/>
      <c r="H462" s="35"/>
      <c r="I462" s="35"/>
      <c r="J462" s="35"/>
      <c r="K462" s="35"/>
      <c r="L462" s="35"/>
    </row>
    <row r="463" spans="4:12" s="21" customFormat="1" x14ac:dyDescent="0.2">
      <c r="D463" s="35"/>
      <c r="E463" s="35"/>
      <c r="F463" s="35"/>
      <c r="G463" s="35"/>
      <c r="H463" s="35"/>
      <c r="I463" s="35"/>
      <c r="J463" s="35"/>
      <c r="K463" s="35"/>
      <c r="L463" s="35"/>
    </row>
    <row r="464" spans="4:12" s="21" customFormat="1" x14ac:dyDescent="0.2">
      <c r="D464" s="35"/>
      <c r="E464" s="35"/>
      <c r="F464" s="35"/>
      <c r="G464" s="35"/>
      <c r="H464" s="35"/>
      <c r="I464" s="35"/>
      <c r="J464" s="35"/>
      <c r="K464" s="35"/>
      <c r="L464" s="35"/>
    </row>
    <row r="465" spans="4:12" s="21" customFormat="1" x14ac:dyDescent="0.2">
      <c r="D465" s="35"/>
      <c r="E465" s="35"/>
      <c r="F465" s="35"/>
      <c r="G465" s="35"/>
      <c r="H465" s="35"/>
      <c r="I465" s="35"/>
      <c r="J465" s="35"/>
      <c r="K465" s="35"/>
      <c r="L465" s="35"/>
    </row>
    <row r="466" spans="4:12" s="21" customFormat="1" x14ac:dyDescent="0.2">
      <c r="D466" s="35"/>
      <c r="E466" s="35"/>
      <c r="F466" s="35"/>
      <c r="G466" s="35"/>
      <c r="H466" s="35"/>
      <c r="I466" s="35"/>
      <c r="J466" s="35"/>
      <c r="K466" s="35"/>
      <c r="L466" s="35"/>
    </row>
    <row r="467" spans="4:12" s="21" customFormat="1" x14ac:dyDescent="0.2">
      <c r="D467" s="35"/>
      <c r="E467" s="35"/>
      <c r="F467" s="35"/>
      <c r="G467" s="35"/>
      <c r="H467" s="35"/>
      <c r="I467" s="35"/>
      <c r="J467" s="35"/>
      <c r="K467" s="35"/>
      <c r="L467" s="35"/>
    </row>
    <row r="468" spans="4:12" s="21" customFormat="1" x14ac:dyDescent="0.2">
      <c r="D468" s="35"/>
      <c r="E468" s="35"/>
      <c r="F468" s="35"/>
      <c r="G468" s="35"/>
      <c r="H468" s="35"/>
      <c r="I468" s="35"/>
      <c r="J468" s="35"/>
      <c r="K468" s="35"/>
      <c r="L468" s="35"/>
    </row>
    <row r="469" spans="4:12" s="21" customFormat="1" x14ac:dyDescent="0.2">
      <c r="D469" s="35"/>
      <c r="E469" s="35"/>
      <c r="F469" s="35"/>
      <c r="G469" s="35"/>
      <c r="H469" s="35"/>
      <c r="I469" s="35"/>
      <c r="J469" s="35"/>
      <c r="K469" s="35"/>
      <c r="L469" s="35"/>
    </row>
    <row r="470" spans="4:12" s="21" customFormat="1" x14ac:dyDescent="0.2">
      <c r="D470" s="35"/>
      <c r="E470" s="35"/>
      <c r="F470" s="35"/>
      <c r="G470" s="35"/>
      <c r="H470" s="35"/>
      <c r="I470" s="35"/>
      <c r="J470" s="35"/>
      <c r="K470" s="35"/>
      <c r="L470" s="35"/>
    </row>
    <row r="471" spans="4:12" s="21" customFormat="1" x14ac:dyDescent="0.2">
      <c r="D471" s="35"/>
      <c r="E471" s="35"/>
      <c r="F471" s="35"/>
      <c r="G471" s="35"/>
      <c r="H471" s="35"/>
      <c r="I471" s="35"/>
      <c r="J471" s="35"/>
      <c r="K471" s="35"/>
      <c r="L471" s="35"/>
    </row>
    <row r="472" spans="4:12" s="21" customFormat="1" x14ac:dyDescent="0.2">
      <c r="D472" s="35"/>
      <c r="E472" s="35"/>
      <c r="F472" s="35"/>
      <c r="G472" s="35"/>
      <c r="H472" s="35"/>
      <c r="I472" s="35"/>
      <c r="J472" s="35"/>
      <c r="K472" s="35"/>
      <c r="L472" s="35"/>
    </row>
    <row r="473" spans="4:12" s="21" customFormat="1" x14ac:dyDescent="0.2">
      <c r="D473" s="35"/>
      <c r="E473" s="35"/>
      <c r="F473" s="35"/>
      <c r="G473" s="35"/>
      <c r="H473" s="35"/>
      <c r="I473" s="35"/>
      <c r="J473" s="35"/>
      <c r="K473" s="35"/>
      <c r="L473" s="35"/>
    </row>
    <row r="474" spans="4:12" s="21" customFormat="1" x14ac:dyDescent="0.2">
      <c r="D474" s="35"/>
      <c r="E474" s="35"/>
      <c r="F474" s="35"/>
      <c r="G474" s="35"/>
      <c r="H474" s="35"/>
      <c r="I474" s="35"/>
      <c r="J474" s="35"/>
      <c r="K474" s="35"/>
      <c r="L474" s="35"/>
    </row>
    <row r="475" spans="4:12" s="21" customFormat="1" x14ac:dyDescent="0.2">
      <c r="D475" s="35"/>
      <c r="E475" s="35"/>
      <c r="F475" s="35"/>
      <c r="G475" s="35"/>
      <c r="H475" s="35"/>
      <c r="I475" s="35"/>
      <c r="J475" s="35"/>
      <c r="K475" s="35"/>
      <c r="L475" s="35"/>
    </row>
    <row r="476" spans="4:12" s="21" customFormat="1" x14ac:dyDescent="0.2">
      <c r="D476" s="35"/>
      <c r="E476" s="35"/>
      <c r="F476" s="35"/>
      <c r="G476" s="35"/>
      <c r="H476" s="35"/>
      <c r="I476" s="35"/>
      <c r="J476" s="35"/>
      <c r="K476" s="35"/>
      <c r="L476" s="35"/>
    </row>
    <row r="477" spans="4:12" s="21" customFormat="1" x14ac:dyDescent="0.2">
      <c r="D477" s="35"/>
      <c r="E477" s="35"/>
      <c r="F477" s="35"/>
      <c r="G477" s="35"/>
      <c r="H477" s="35"/>
      <c r="I477" s="35"/>
      <c r="J477" s="35"/>
      <c r="K477" s="35"/>
      <c r="L477" s="35"/>
    </row>
    <row r="478" spans="4:12" s="21" customFormat="1" x14ac:dyDescent="0.2">
      <c r="D478" s="35"/>
      <c r="E478" s="35"/>
      <c r="F478" s="35"/>
      <c r="G478" s="35"/>
      <c r="H478" s="35"/>
      <c r="I478" s="35"/>
      <c r="J478" s="35"/>
      <c r="K478" s="35"/>
      <c r="L478" s="35"/>
    </row>
    <row r="479" spans="4:12" s="21" customFormat="1" x14ac:dyDescent="0.2">
      <c r="D479" s="35"/>
      <c r="E479" s="35"/>
      <c r="F479" s="35"/>
      <c r="G479" s="35"/>
      <c r="H479" s="35"/>
      <c r="I479" s="35"/>
      <c r="J479" s="35"/>
      <c r="K479" s="35"/>
      <c r="L479" s="35"/>
    </row>
    <row r="480" spans="4:12" s="21" customFormat="1" x14ac:dyDescent="0.2">
      <c r="D480" s="35"/>
      <c r="E480" s="35"/>
      <c r="F480" s="35"/>
      <c r="G480" s="35"/>
      <c r="H480" s="35"/>
      <c r="I480" s="35"/>
      <c r="J480" s="35"/>
      <c r="K480" s="35"/>
      <c r="L480" s="35"/>
    </row>
    <row r="481" spans="4:12" s="21" customFormat="1" x14ac:dyDescent="0.2">
      <c r="D481" s="35"/>
      <c r="E481" s="35"/>
      <c r="F481" s="35"/>
      <c r="G481" s="35"/>
      <c r="H481" s="35"/>
      <c r="I481" s="35"/>
      <c r="J481" s="35"/>
      <c r="K481" s="35"/>
      <c r="L481" s="35"/>
    </row>
    <row r="482" spans="4:12" s="21" customFormat="1" x14ac:dyDescent="0.2">
      <c r="D482" s="35"/>
      <c r="E482" s="35"/>
      <c r="F482" s="35"/>
      <c r="G482" s="35"/>
      <c r="H482" s="35"/>
      <c r="I482" s="35"/>
      <c r="J482" s="35"/>
      <c r="K482" s="35"/>
      <c r="L482" s="35"/>
    </row>
    <row r="483" spans="4:12" s="21" customFormat="1" x14ac:dyDescent="0.2">
      <c r="D483" s="35"/>
      <c r="E483" s="35"/>
      <c r="F483" s="35"/>
      <c r="G483" s="35"/>
      <c r="H483" s="35"/>
      <c r="I483" s="35"/>
      <c r="J483" s="35"/>
      <c r="K483" s="35"/>
      <c r="L483" s="35"/>
    </row>
    <row r="484" spans="4:12" s="21" customFormat="1" x14ac:dyDescent="0.2">
      <c r="D484" s="35"/>
      <c r="E484" s="35"/>
      <c r="F484" s="35"/>
      <c r="G484" s="35"/>
      <c r="H484" s="35"/>
      <c r="I484" s="35"/>
      <c r="J484" s="35"/>
      <c r="K484" s="35"/>
      <c r="L484" s="35"/>
    </row>
    <row r="485" spans="4:12" s="21" customFormat="1" x14ac:dyDescent="0.2">
      <c r="D485" s="35"/>
      <c r="E485" s="35"/>
      <c r="F485" s="35"/>
      <c r="G485" s="35"/>
      <c r="H485" s="35"/>
      <c r="I485" s="35"/>
      <c r="J485" s="35"/>
      <c r="K485" s="35"/>
      <c r="L485" s="35"/>
    </row>
    <row r="486" spans="4:12" s="21" customFormat="1" x14ac:dyDescent="0.2">
      <c r="D486" s="35"/>
      <c r="E486" s="35"/>
      <c r="F486" s="35"/>
      <c r="G486" s="35"/>
      <c r="H486" s="35"/>
      <c r="I486" s="35"/>
      <c r="J486" s="35"/>
      <c r="K486" s="35"/>
      <c r="L486" s="35"/>
    </row>
    <row r="487" spans="4:12" s="21" customFormat="1" x14ac:dyDescent="0.2">
      <c r="D487" s="35"/>
      <c r="E487" s="35"/>
      <c r="F487" s="35"/>
      <c r="G487" s="35"/>
      <c r="H487" s="35"/>
      <c r="I487" s="35"/>
      <c r="J487" s="35"/>
      <c r="K487" s="35"/>
      <c r="L487" s="35"/>
    </row>
    <row r="488" spans="4:12" s="21" customFormat="1" x14ac:dyDescent="0.2">
      <c r="D488" s="35"/>
      <c r="E488" s="35"/>
      <c r="F488" s="35"/>
      <c r="G488" s="35"/>
      <c r="H488" s="35"/>
      <c r="I488" s="35"/>
      <c r="J488" s="35"/>
      <c r="K488" s="35"/>
      <c r="L488" s="35"/>
    </row>
    <row r="489" spans="4:12" s="21" customFormat="1" x14ac:dyDescent="0.2">
      <c r="D489" s="35"/>
      <c r="E489" s="35"/>
      <c r="F489" s="35"/>
      <c r="G489" s="35"/>
      <c r="H489" s="35"/>
      <c r="I489" s="35"/>
      <c r="J489" s="35"/>
      <c r="K489" s="35"/>
      <c r="L489" s="35"/>
    </row>
    <row r="490" spans="4:12" s="21" customFormat="1" x14ac:dyDescent="0.2">
      <c r="D490" s="35"/>
      <c r="E490" s="35"/>
      <c r="F490" s="35"/>
      <c r="G490" s="35"/>
      <c r="H490" s="35"/>
      <c r="I490" s="35"/>
      <c r="J490" s="35"/>
      <c r="K490" s="35"/>
      <c r="L490" s="35"/>
    </row>
    <row r="491" spans="4:12" s="21" customFormat="1" x14ac:dyDescent="0.2">
      <c r="D491" s="35"/>
      <c r="E491" s="35"/>
      <c r="F491" s="35"/>
      <c r="G491" s="35"/>
      <c r="H491" s="35"/>
      <c r="I491" s="35"/>
      <c r="J491" s="35"/>
      <c r="K491" s="35"/>
      <c r="L491" s="35"/>
    </row>
    <row r="492" spans="4:12" s="21" customFormat="1" x14ac:dyDescent="0.2">
      <c r="D492" s="35"/>
      <c r="E492" s="35"/>
      <c r="F492" s="35"/>
      <c r="G492" s="35"/>
      <c r="H492" s="35"/>
      <c r="I492" s="35"/>
      <c r="J492" s="35"/>
      <c r="K492" s="35"/>
      <c r="L492" s="35"/>
    </row>
    <row r="493" spans="4:12" s="21" customFormat="1" x14ac:dyDescent="0.2">
      <c r="D493" s="35"/>
      <c r="E493" s="35"/>
      <c r="F493" s="35"/>
      <c r="G493" s="35"/>
      <c r="H493" s="35"/>
      <c r="I493" s="35"/>
      <c r="J493" s="35"/>
      <c r="K493" s="35"/>
      <c r="L493" s="35"/>
    </row>
    <row r="494" spans="4:12" s="21" customFormat="1" x14ac:dyDescent="0.2">
      <c r="D494" s="35"/>
      <c r="E494" s="35"/>
      <c r="F494" s="35"/>
      <c r="G494" s="35"/>
      <c r="H494" s="35"/>
      <c r="I494" s="35"/>
      <c r="J494" s="35"/>
      <c r="K494" s="35"/>
      <c r="L494" s="35"/>
    </row>
    <row r="495" spans="4:12" s="21" customFormat="1" x14ac:dyDescent="0.2">
      <c r="D495" s="35"/>
      <c r="E495" s="35"/>
      <c r="F495" s="35"/>
      <c r="G495" s="35"/>
      <c r="H495" s="35"/>
      <c r="I495" s="35"/>
      <c r="J495" s="35"/>
      <c r="K495" s="35"/>
      <c r="L495" s="35"/>
    </row>
    <row r="496" spans="4:12" s="21" customFormat="1" x14ac:dyDescent="0.2">
      <c r="D496" s="35"/>
      <c r="E496" s="35"/>
      <c r="F496" s="35"/>
      <c r="G496" s="35"/>
      <c r="H496" s="35"/>
      <c r="I496" s="35"/>
      <c r="J496" s="35"/>
      <c r="K496" s="35"/>
      <c r="L496" s="35"/>
    </row>
    <row r="497" spans="4:12" s="21" customFormat="1" x14ac:dyDescent="0.2">
      <c r="D497" s="35"/>
      <c r="E497" s="35"/>
      <c r="F497" s="35"/>
      <c r="G497" s="35"/>
      <c r="H497" s="35"/>
      <c r="I497" s="35"/>
      <c r="J497" s="35"/>
      <c r="K497" s="35"/>
      <c r="L497" s="35"/>
    </row>
    <row r="498" spans="4:12" s="21" customFormat="1" x14ac:dyDescent="0.2">
      <c r="D498" s="35"/>
      <c r="E498" s="35"/>
      <c r="F498" s="35"/>
      <c r="G498" s="35"/>
      <c r="H498" s="35"/>
      <c r="I498" s="35"/>
      <c r="J498" s="35"/>
      <c r="K498" s="35"/>
      <c r="L498" s="35"/>
    </row>
    <row r="499" spans="4:12" s="21" customFormat="1" x14ac:dyDescent="0.2">
      <c r="D499" s="35"/>
      <c r="E499" s="35"/>
      <c r="F499" s="35"/>
      <c r="G499" s="35"/>
      <c r="H499" s="35"/>
      <c r="I499" s="35"/>
      <c r="J499" s="35"/>
      <c r="K499" s="35"/>
      <c r="L499" s="35"/>
    </row>
    <row r="500" spans="4:12" s="21" customFormat="1" x14ac:dyDescent="0.2">
      <c r="D500" s="35"/>
      <c r="E500" s="35"/>
      <c r="F500" s="35"/>
      <c r="G500" s="35"/>
      <c r="H500" s="35"/>
      <c r="I500" s="35"/>
      <c r="J500" s="35"/>
      <c r="K500" s="35"/>
      <c r="L500" s="35"/>
    </row>
    <row r="501" spans="4:12" s="21" customFormat="1" x14ac:dyDescent="0.2">
      <c r="D501" s="35"/>
      <c r="E501" s="35"/>
      <c r="F501" s="35"/>
      <c r="G501" s="35"/>
      <c r="H501" s="35"/>
      <c r="I501" s="35"/>
      <c r="J501" s="35"/>
      <c r="K501" s="35"/>
      <c r="L501" s="35"/>
    </row>
    <row r="502" spans="4:12" s="21" customFormat="1" x14ac:dyDescent="0.2">
      <c r="D502" s="35"/>
      <c r="E502" s="35"/>
      <c r="F502" s="35"/>
      <c r="G502" s="35"/>
      <c r="H502" s="35"/>
      <c r="I502" s="35"/>
      <c r="J502" s="35"/>
      <c r="K502" s="35"/>
      <c r="L502" s="35"/>
    </row>
    <row r="503" spans="4:12" s="21" customFormat="1" x14ac:dyDescent="0.2">
      <c r="D503" s="35"/>
      <c r="E503" s="35"/>
      <c r="F503" s="35"/>
      <c r="G503" s="35"/>
      <c r="H503" s="35"/>
      <c r="I503" s="35"/>
      <c r="J503" s="35"/>
      <c r="K503" s="35"/>
      <c r="L503" s="35"/>
    </row>
    <row r="504" spans="4:12" s="21" customFormat="1" x14ac:dyDescent="0.2">
      <c r="D504" s="35"/>
      <c r="E504" s="35"/>
      <c r="F504" s="35"/>
      <c r="G504" s="35"/>
      <c r="H504" s="35"/>
      <c r="I504" s="35"/>
      <c r="J504" s="35"/>
      <c r="K504" s="35"/>
      <c r="L504" s="35"/>
    </row>
    <row r="505" spans="4:12" s="21" customFormat="1" x14ac:dyDescent="0.2">
      <c r="D505" s="35"/>
      <c r="E505" s="35"/>
      <c r="F505" s="35"/>
      <c r="G505" s="35"/>
      <c r="H505" s="35"/>
      <c r="I505" s="35"/>
      <c r="J505" s="35"/>
      <c r="K505" s="35"/>
      <c r="L505" s="35"/>
    </row>
    <row r="506" spans="4:12" s="21" customFormat="1" x14ac:dyDescent="0.2">
      <c r="D506" s="35"/>
      <c r="E506" s="35"/>
      <c r="F506" s="35"/>
      <c r="G506" s="35"/>
      <c r="H506" s="35"/>
      <c r="I506" s="35"/>
      <c r="J506" s="35"/>
      <c r="K506" s="35"/>
      <c r="L506" s="35"/>
    </row>
    <row r="507" spans="4:12" s="21" customFormat="1" x14ac:dyDescent="0.2">
      <c r="D507" s="35"/>
      <c r="E507" s="35"/>
      <c r="F507" s="35"/>
      <c r="G507" s="35"/>
      <c r="H507" s="35"/>
      <c r="I507" s="35"/>
      <c r="J507" s="35"/>
      <c r="K507" s="35"/>
      <c r="L507" s="35"/>
    </row>
    <row r="508" spans="4:12" s="21" customFormat="1" x14ac:dyDescent="0.2">
      <c r="D508" s="35"/>
      <c r="E508" s="35"/>
      <c r="F508" s="35"/>
      <c r="G508" s="35"/>
      <c r="H508" s="35"/>
      <c r="I508" s="35"/>
      <c r="J508" s="35"/>
      <c r="K508" s="35"/>
      <c r="L508" s="35"/>
    </row>
    <row r="509" spans="4:12" s="21" customFormat="1" x14ac:dyDescent="0.2">
      <c r="D509" s="35"/>
      <c r="E509" s="35"/>
      <c r="F509" s="35"/>
      <c r="G509" s="35"/>
      <c r="H509" s="35"/>
      <c r="I509" s="35"/>
      <c r="J509" s="35"/>
      <c r="K509" s="35"/>
      <c r="L509" s="35"/>
    </row>
    <row r="510" spans="4:12" s="21" customFormat="1" x14ac:dyDescent="0.2">
      <c r="D510" s="35"/>
      <c r="E510" s="35"/>
      <c r="F510" s="35"/>
      <c r="G510" s="35"/>
      <c r="H510" s="35"/>
      <c r="I510" s="35"/>
      <c r="J510" s="35"/>
      <c r="K510" s="35"/>
      <c r="L510" s="35"/>
    </row>
    <row r="511" spans="4:12" s="21" customFormat="1" x14ac:dyDescent="0.2">
      <c r="D511" s="35"/>
      <c r="E511" s="35"/>
      <c r="F511" s="35"/>
      <c r="G511" s="35"/>
      <c r="H511" s="35"/>
      <c r="I511" s="35"/>
      <c r="J511" s="35"/>
      <c r="K511" s="35"/>
      <c r="L511" s="35"/>
    </row>
    <row r="512" spans="4:12" s="21" customFormat="1" x14ac:dyDescent="0.2">
      <c r="D512" s="35"/>
      <c r="E512" s="35"/>
      <c r="F512" s="35"/>
      <c r="G512" s="35"/>
      <c r="H512" s="35"/>
      <c r="I512" s="35"/>
      <c r="J512" s="35"/>
      <c r="K512" s="35"/>
      <c r="L512" s="35"/>
    </row>
    <row r="513" spans="4:12" s="21" customFormat="1" x14ac:dyDescent="0.2">
      <c r="D513" s="35"/>
      <c r="E513" s="35"/>
      <c r="F513" s="35"/>
      <c r="G513" s="35"/>
      <c r="H513" s="35"/>
      <c r="I513" s="35"/>
      <c r="J513" s="35"/>
      <c r="K513" s="35"/>
      <c r="L513" s="35"/>
    </row>
    <row r="514" spans="4:12" s="21" customFormat="1" x14ac:dyDescent="0.2">
      <c r="D514" s="35"/>
      <c r="E514" s="35"/>
      <c r="F514" s="35"/>
      <c r="G514" s="35"/>
      <c r="H514" s="35"/>
      <c r="I514" s="35"/>
      <c r="J514" s="35"/>
      <c r="K514" s="35"/>
      <c r="L514" s="35"/>
    </row>
    <row r="515" spans="4:12" s="21" customFormat="1" x14ac:dyDescent="0.2">
      <c r="D515" s="35"/>
      <c r="E515" s="35"/>
      <c r="F515" s="35"/>
      <c r="G515" s="35"/>
      <c r="H515" s="35"/>
      <c r="I515" s="35"/>
      <c r="J515" s="35"/>
      <c r="K515" s="35"/>
      <c r="L515" s="35"/>
    </row>
    <row r="516" spans="4:12" s="21" customFormat="1" x14ac:dyDescent="0.2">
      <c r="D516" s="35"/>
      <c r="E516" s="35"/>
      <c r="F516" s="35"/>
      <c r="G516" s="35"/>
      <c r="H516" s="35"/>
      <c r="I516" s="35"/>
      <c r="J516" s="35"/>
      <c r="K516" s="35"/>
      <c r="L516" s="35"/>
    </row>
    <row r="517" spans="4:12" s="21" customFormat="1" x14ac:dyDescent="0.2">
      <c r="D517" s="35"/>
      <c r="E517" s="35"/>
      <c r="F517" s="35"/>
      <c r="G517" s="35"/>
      <c r="H517" s="35"/>
      <c r="I517" s="35"/>
      <c r="J517" s="35"/>
      <c r="K517" s="35"/>
      <c r="L517" s="35"/>
    </row>
    <row r="518" spans="4:12" s="21" customFormat="1" x14ac:dyDescent="0.2">
      <c r="D518" s="35"/>
      <c r="E518" s="35"/>
      <c r="F518" s="35"/>
      <c r="G518" s="35"/>
      <c r="H518" s="35"/>
      <c r="I518" s="35"/>
      <c r="J518" s="35"/>
      <c r="K518" s="35"/>
      <c r="L518" s="35"/>
    </row>
    <row r="519" spans="4:12" s="21" customFormat="1" x14ac:dyDescent="0.2">
      <c r="D519" s="35"/>
      <c r="E519" s="35"/>
      <c r="F519" s="35"/>
      <c r="G519" s="35"/>
      <c r="H519" s="35"/>
      <c r="I519" s="35"/>
      <c r="J519" s="35"/>
      <c r="K519" s="35"/>
      <c r="L519" s="35"/>
    </row>
    <row r="520" spans="4:12" s="21" customFormat="1" x14ac:dyDescent="0.2">
      <c r="D520" s="35"/>
      <c r="E520" s="35"/>
      <c r="F520" s="35"/>
      <c r="G520" s="35"/>
      <c r="H520" s="35"/>
      <c r="I520" s="35"/>
      <c r="J520" s="35"/>
      <c r="K520" s="35"/>
      <c r="L520" s="35"/>
    </row>
    <row r="521" spans="4:12" s="21" customFormat="1" x14ac:dyDescent="0.2">
      <c r="D521" s="35"/>
      <c r="E521" s="35"/>
      <c r="F521" s="35"/>
      <c r="G521" s="35"/>
      <c r="H521" s="35"/>
      <c r="I521" s="35"/>
      <c r="J521" s="35"/>
      <c r="K521" s="35"/>
      <c r="L521" s="35"/>
    </row>
    <row r="522" spans="4:12" s="21" customFormat="1" x14ac:dyDescent="0.2">
      <c r="D522" s="35"/>
      <c r="E522" s="35"/>
      <c r="F522" s="35"/>
      <c r="G522" s="35"/>
      <c r="H522" s="35"/>
      <c r="I522" s="35"/>
      <c r="J522" s="35"/>
      <c r="K522" s="35"/>
      <c r="L522" s="35"/>
    </row>
    <row r="523" spans="4:12" s="21" customFormat="1" x14ac:dyDescent="0.2">
      <c r="D523" s="35"/>
      <c r="E523" s="35"/>
      <c r="F523" s="35"/>
      <c r="G523" s="35"/>
      <c r="H523" s="35"/>
      <c r="I523" s="35"/>
      <c r="J523" s="35"/>
      <c r="K523" s="35"/>
      <c r="L523" s="35"/>
    </row>
    <row r="524" spans="4:12" s="21" customFormat="1" x14ac:dyDescent="0.2">
      <c r="D524" s="35"/>
      <c r="E524" s="35"/>
      <c r="F524" s="35"/>
      <c r="G524" s="35"/>
      <c r="H524" s="35"/>
      <c r="I524" s="35"/>
      <c r="J524" s="35"/>
      <c r="K524" s="35"/>
      <c r="L524" s="35"/>
    </row>
    <row r="525" spans="4:12" s="21" customFormat="1" x14ac:dyDescent="0.2">
      <c r="D525" s="35"/>
      <c r="E525" s="35"/>
      <c r="F525" s="35"/>
      <c r="G525" s="35"/>
      <c r="H525" s="35"/>
      <c r="I525" s="35"/>
      <c r="J525" s="35"/>
      <c r="K525" s="35"/>
      <c r="L525" s="35"/>
    </row>
    <row r="526" spans="4:12" s="21" customFormat="1" x14ac:dyDescent="0.2">
      <c r="D526" s="35"/>
      <c r="E526" s="35"/>
      <c r="F526" s="35"/>
      <c r="G526" s="35"/>
      <c r="H526" s="35"/>
      <c r="I526" s="35"/>
      <c r="J526" s="35"/>
      <c r="K526" s="35"/>
      <c r="L526" s="35"/>
    </row>
    <row r="527" spans="4:12" s="21" customFormat="1" x14ac:dyDescent="0.2">
      <c r="D527" s="35"/>
      <c r="E527" s="35"/>
      <c r="F527" s="35"/>
      <c r="G527" s="35"/>
      <c r="H527" s="35"/>
      <c r="I527" s="35"/>
      <c r="J527" s="35"/>
      <c r="K527" s="35"/>
      <c r="L527" s="35"/>
    </row>
    <row r="528" spans="4:12" s="21" customFormat="1" x14ac:dyDescent="0.2">
      <c r="D528" s="35"/>
      <c r="E528" s="35"/>
      <c r="F528" s="35"/>
      <c r="G528" s="35"/>
      <c r="H528" s="35"/>
      <c r="I528" s="35"/>
      <c r="J528" s="35"/>
      <c r="K528" s="35"/>
      <c r="L528" s="35"/>
    </row>
    <row r="529" spans="1:12" s="21" customFormat="1" x14ac:dyDescent="0.2">
      <c r="D529" s="35"/>
      <c r="E529" s="35"/>
      <c r="F529" s="35"/>
      <c r="G529" s="35"/>
      <c r="H529" s="35"/>
      <c r="I529" s="35"/>
      <c r="J529" s="35"/>
      <c r="K529" s="35"/>
      <c r="L529" s="35"/>
    </row>
    <row r="530" spans="1:12" s="21" customFormat="1" x14ac:dyDescent="0.2">
      <c r="D530" s="35"/>
      <c r="E530" s="35"/>
      <c r="F530" s="35"/>
      <c r="G530" s="35"/>
      <c r="H530" s="35"/>
      <c r="I530" s="35"/>
      <c r="J530" s="35"/>
      <c r="K530" s="35"/>
      <c r="L530" s="35"/>
    </row>
    <row r="531" spans="1:12" s="21" customFormat="1" x14ac:dyDescent="0.2">
      <c r="A531" s="17"/>
      <c r="B531" s="17"/>
      <c r="C531" s="17"/>
      <c r="D531" s="35"/>
      <c r="E531" s="36"/>
      <c r="F531" s="23"/>
      <c r="G531" s="36"/>
      <c r="H531" s="23"/>
      <c r="I531" s="36"/>
      <c r="J531" s="23"/>
      <c r="K531" s="36"/>
      <c r="L531" s="35"/>
    </row>
  </sheetData>
  <mergeCells count="6">
    <mergeCell ref="A14:C14"/>
    <mergeCell ref="A9:C9"/>
    <mergeCell ref="A10:C10"/>
    <mergeCell ref="A11:C11"/>
    <mergeCell ref="A12:C12"/>
    <mergeCell ref="A13:C1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941"/>
  <sheetViews>
    <sheetView workbookViewId="0">
      <selection activeCell="N15" sqref="N15"/>
    </sheetView>
  </sheetViews>
  <sheetFormatPr baseColWidth="10" defaultRowHeight="12.75" x14ac:dyDescent="0.2"/>
  <cols>
    <col min="1" max="4" width="11.42578125" style="17"/>
    <col min="5" max="5" width="20.85546875" style="17" customWidth="1"/>
    <col min="6" max="6" width="11.42578125" style="17"/>
    <col min="7" max="7" width="2.7109375" style="42" customWidth="1"/>
    <col min="8" max="8" width="11.42578125" style="18" hidden="1" customWidth="1"/>
    <col min="9" max="9" width="14.42578125" style="18" hidden="1" customWidth="1"/>
    <col min="10" max="10" width="11" style="17" customWidth="1"/>
    <col min="11" max="11" width="13.85546875" style="17" bestFit="1" customWidth="1"/>
    <col min="12" max="12" width="2.7109375" style="42" customWidth="1"/>
    <col min="13" max="37" width="11.42578125" style="18"/>
    <col min="38" max="16384" width="11.42578125" style="17"/>
  </cols>
  <sheetData>
    <row r="1" spans="1:15" ht="13.5" thickBot="1" x14ac:dyDescent="0.25">
      <c r="A1" s="86" t="s">
        <v>2</v>
      </c>
      <c r="B1" s="87"/>
      <c r="C1" s="86" t="s">
        <v>3</v>
      </c>
      <c r="D1" s="87"/>
      <c r="E1" s="86" t="s">
        <v>1</v>
      </c>
      <c r="F1" s="87"/>
      <c r="G1" s="37"/>
      <c r="H1" s="86" t="s">
        <v>4</v>
      </c>
      <c r="I1" s="87"/>
      <c r="J1" s="86" t="s">
        <v>5</v>
      </c>
      <c r="K1" s="87"/>
      <c r="L1" s="37"/>
    </row>
    <row r="2" spans="1:15" x14ac:dyDescent="0.2">
      <c r="A2" s="38">
        <f>+DATEVALUE(CONCATENATE("01.01.",YEAR(K2)))</f>
        <v>42370</v>
      </c>
      <c r="B2" s="38">
        <f>+EOMONTH(A2,0)</f>
        <v>42400</v>
      </c>
      <c r="C2" s="39">
        <f>+H2</f>
        <v>10</v>
      </c>
      <c r="D2" s="40">
        <f t="shared" ref="D2:D33" si="0">+C2/MAX($H:$H)</f>
        <v>4.7393364928909949E-2</v>
      </c>
      <c r="E2" s="41">
        <f>+I2</f>
        <v>32057.56</v>
      </c>
      <c r="F2" s="40">
        <f t="shared" ref="F2:F33" si="1">+E2/MAX($I:$I)</f>
        <v>1.1972638250781984E-2</v>
      </c>
      <c r="H2" s="43">
        <f>+COUNTIF(Rohdaten!$A$1:'Rohdaten'!$A$65536,"&lt;"&amp;B2)</f>
        <v>10</v>
      </c>
      <c r="I2" s="44">
        <f>+SUMIF(Rohdaten!$A$1:'Rohdaten'!$A$65536,"&lt;"&amp;B2,Rohdaten!$B$1:'Rohdaten'!$B$65536)</f>
        <v>32057.56</v>
      </c>
      <c r="J2" s="45" t="s">
        <v>6</v>
      </c>
      <c r="K2" s="38">
        <f>(MIN(Rohdaten!$A$2:$A$65536))</f>
        <v>42370</v>
      </c>
    </row>
    <row r="3" spans="1:15" x14ac:dyDescent="0.2">
      <c r="A3" s="38">
        <f>+B2+1</f>
        <v>42401</v>
      </c>
      <c r="B3" s="38">
        <f t="shared" ref="B3:B66" si="2">+EOMONTH(A3,0)</f>
        <v>42429</v>
      </c>
      <c r="C3" s="46">
        <f>+H3-SUM(C$2:C2)</f>
        <v>3</v>
      </c>
      <c r="D3" s="47">
        <f t="shared" si="0"/>
        <v>1.4218009478672985E-2</v>
      </c>
      <c r="E3" s="48">
        <f>+I3-SUM(E$2:E2)</f>
        <v>41247.97</v>
      </c>
      <c r="F3" s="47">
        <f t="shared" si="1"/>
        <v>1.5405009719676349E-2</v>
      </c>
      <c r="H3" s="43">
        <f>+COUNTIF(Rohdaten!$A$1:'Rohdaten'!$A$65536,"&lt;"&amp;B3)</f>
        <v>13</v>
      </c>
      <c r="I3" s="44">
        <f>+SUMIF(Rohdaten!$A$1:'Rohdaten'!$A$65536,"&lt;"&amp;B3,Rohdaten!$B$1:'Rohdaten'!$B$65536)</f>
        <v>73305.53</v>
      </c>
      <c r="J3" s="49" t="s">
        <v>7</v>
      </c>
      <c r="K3" s="50">
        <f>+MAX(Rohdaten!$A$2:$A$65536)</f>
        <v>43434</v>
      </c>
    </row>
    <row r="4" spans="1:15" x14ac:dyDescent="0.2">
      <c r="A4" s="38">
        <f t="shared" ref="A4:A67" si="3">+B3+1</f>
        <v>42430</v>
      </c>
      <c r="B4" s="38">
        <f t="shared" si="2"/>
        <v>42460</v>
      </c>
      <c r="C4" s="46">
        <f>+H4-SUM(C$2:C3)</f>
        <v>7</v>
      </c>
      <c r="D4" s="47">
        <f t="shared" si="0"/>
        <v>3.3175355450236969E-2</v>
      </c>
      <c r="E4" s="48">
        <f>+I4-SUM(E$2:E3)</f>
        <v>195089.75999999998</v>
      </c>
      <c r="F4" s="47">
        <f t="shared" si="1"/>
        <v>7.2860789246339291E-2</v>
      </c>
      <c r="H4" s="43">
        <f>+COUNTIF(Rohdaten!$A$1:'Rohdaten'!$A$65536,"&lt;"&amp;B4)</f>
        <v>20</v>
      </c>
      <c r="I4" s="44">
        <f>+SUMIF(Rohdaten!$A$1:'Rohdaten'!$A$65536,"&lt;"&amp;B4,Rohdaten!$B$1:'Rohdaten'!$B$65536)</f>
        <v>268395.28999999998</v>
      </c>
      <c r="J4" s="49" t="s">
        <v>3</v>
      </c>
      <c r="K4" s="51">
        <f>+COUNT(Rohdaten!$A$2:$A$65536)</f>
        <v>211</v>
      </c>
      <c r="O4" s="52"/>
    </row>
    <row r="5" spans="1:15" x14ac:dyDescent="0.2">
      <c r="A5" s="38">
        <f t="shared" si="3"/>
        <v>42461</v>
      </c>
      <c r="B5" s="38">
        <f t="shared" si="2"/>
        <v>42490</v>
      </c>
      <c r="C5" s="46">
        <f>+H5-SUM(C$2:C4)</f>
        <v>5</v>
      </c>
      <c r="D5" s="47">
        <f t="shared" si="0"/>
        <v>2.3696682464454975E-2</v>
      </c>
      <c r="E5" s="48">
        <f>+I5-SUM(E$2:E4)</f>
        <v>77287.87</v>
      </c>
      <c r="F5" s="47">
        <f t="shared" si="1"/>
        <v>2.886494507640211E-2</v>
      </c>
      <c r="H5" s="43">
        <f>+COUNTIF(Rohdaten!$A$1:'Rohdaten'!$A$65536,"&lt;"&amp;B5)</f>
        <v>25</v>
      </c>
      <c r="I5" s="44">
        <f>+SUMIF(Rohdaten!$A$1:'Rohdaten'!$A$65536,"&lt;"&amp;B5,Rohdaten!$B$1:'Rohdaten'!$B$65536)</f>
        <v>345683.16</v>
      </c>
      <c r="J5" s="49" t="s">
        <v>8</v>
      </c>
      <c r="K5" s="48">
        <f>+SUM(Rohdaten!$B$2:$B$65536)</f>
        <v>2677568.58</v>
      </c>
    </row>
    <row r="6" spans="1:15" x14ac:dyDescent="0.2">
      <c r="A6" s="38">
        <f t="shared" si="3"/>
        <v>42491</v>
      </c>
      <c r="B6" s="38">
        <f t="shared" si="2"/>
        <v>42521</v>
      </c>
      <c r="C6" s="46">
        <f>+H6-SUM(C$2:C5)</f>
        <v>4</v>
      </c>
      <c r="D6" s="47">
        <f t="shared" si="0"/>
        <v>1.8957345971563982E-2</v>
      </c>
      <c r="E6" s="48">
        <f>+I6-SUM(E$2:E5)</f>
        <v>158064.1700000001</v>
      </c>
      <c r="F6" s="47">
        <f t="shared" si="1"/>
        <v>5.9032725130050673E-2</v>
      </c>
      <c r="H6" s="43">
        <f>+COUNTIF(Rohdaten!$A$1:'Rohdaten'!$A$65536,"&lt;"&amp;B6)</f>
        <v>29</v>
      </c>
      <c r="I6" s="44">
        <f>+SUMIF(Rohdaten!$A$1:'Rohdaten'!$A$65536,"&lt;"&amp;B6,Rohdaten!$B$1:'Rohdaten'!$B$65536)</f>
        <v>503747.33000000007</v>
      </c>
      <c r="J6" s="49" t="s">
        <v>9</v>
      </c>
      <c r="K6" s="48">
        <f>+AVERAGE(Rohdaten!$B$2:$B$65536)</f>
        <v>12689.898483412322</v>
      </c>
    </row>
    <row r="7" spans="1:15" x14ac:dyDescent="0.2">
      <c r="A7" s="38">
        <f t="shared" si="3"/>
        <v>42522</v>
      </c>
      <c r="B7" s="38">
        <f t="shared" si="2"/>
        <v>42551</v>
      </c>
      <c r="C7" s="46">
        <f>+H7-SUM(C$2:C6)</f>
        <v>2</v>
      </c>
      <c r="D7" s="47">
        <f t="shared" si="0"/>
        <v>9.4786729857819912E-3</v>
      </c>
      <c r="E7" s="48">
        <f>+I7-SUM(E$2:E6)</f>
        <v>19956.899999999907</v>
      </c>
      <c r="F7" s="47">
        <f t="shared" si="1"/>
        <v>7.4533665165729974E-3</v>
      </c>
      <c r="H7" s="43">
        <f>+COUNTIF(Rohdaten!$A$1:'Rohdaten'!$A$65536,"&lt;"&amp;B7)</f>
        <v>31</v>
      </c>
      <c r="I7" s="44">
        <f>+SUMIF(Rohdaten!$A$1:'Rohdaten'!$A$65536,"&lt;"&amp;B7,Rohdaten!$B$1:'Rohdaten'!$B$65536)</f>
        <v>523704.23</v>
      </c>
      <c r="J7" s="18"/>
      <c r="K7" s="18"/>
    </row>
    <row r="8" spans="1:15" x14ac:dyDescent="0.2">
      <c r="A8" s="38">
        <f t="shared" si="3"/>
        <v>42552</v>
      </c>
      <c r="B8" s="38">
        <f t="shared" si="2"/>
        <v>42582</v>
      </c>
      <c r="C8" s="46">
        <f>+H8-SUM(C$2:C7)</f>
        <v>6</v>
      </c>
      <c r="D8" s="47">
        <f t="shared" si="0"/>
        <v>2.843601895734597E-2</v>
      </c>
      <c r="E8" s="48">
        <f>+I8-SUM(E$2:E7)</f>
        <v>169969.54999999993</v>
      </c>
      <c r="F8" s="47">
        <f t="shared" si="1"/>
        <v>6.3479065025479176E-2</v>
      </c>
      <c r="H8" s="43">
        <f>+COUNTIF(Rohdaten!$A$1:'Rohdaten'!$A$65536,"&lt;"&amp;B8)</f>
        <v>37</v>
      </c>
      <c r="I8" s="44">
        <f>+SUMIF(Rohdaten!$A$1:'Rohdaten'!$A$65536,"&lt;"&amp;B8,Rohdaten!$B$1:'Rohdaten'!$B$65536)</f>
        <v>693673.77999999991</v>
      </c>
      <c r="J8" s="18"/>
      <c r="K8" s="18"/>
    </row>
    <row r="9" spans="1:15" x14ac:dyDescent="0.2">
      <c r="A9" s="38">
        <f t="shared" si="3"/>
        <v>42583</v>
      </c>
      <c r="B9" s="38">
        <f t="shared" si="2"/>
        <v>42613</v>
      </c>
      <c r="C9" s="46">
        <f>+H9-SUM(C$2:C8)</f>
        <v>6</v>
      </c>
      <c r="D9" s="47">
        <f t="shared" si="0"/>
        <v>2.843601895734597E-2</v>
      </c>
      <c r="E9" s="48">
        <f>+I9-SUM(E$2:E8)</f>
        <v>7535.0599999999395</v>
      </c>
      <c r="F9" s="47">
        <f t="shared" si="1"/>
        <v>2.8141426726780382E-3</v>
      </c>
      <c r="H9" s="43">
        <f>+COUNTIF(Rohdaten!$A$1:'Rohdaten'!$A$65536,"&lt;"&amp;B9)</f>
        <v>43</v>
      </c>
      <c r="I9" s="44">
        <f>+SUMIF(Rohdaten!$A$1:'Rohdaten'!$A$65536,"&lt;"&amp;B9,Rohdaten!$B$1:'Rohdaten'!$B$65536)</f>
        <v>701208.83999999985</v>
      </c>
      <c r="J9" s="18"/>
      <c r="K9" s="18"/>
    </row>
    <row r="10" spans="1:15" x14ac:dyDescent="0.2">
      <c r="A10" s="38">
        <f t="shared" si="3"/>
        <v>42614</v>
      </c>
      <c r="B10" s="38">
        <f t="shared" si="2"/>
        <v>42643</v>
      </c>
      <c r="C10" s="46">
        <f>+H10-SUM(C$2:C9)</f>
        <v>1</v>
      </c>
      <c r="D10" s="47">
        <f t="shared" si="0"/>
        <v>4.7393364928909956E-3</v>
      </c>
      <c r="E10" s="48">
        <f>+I10-SUM(E$2:E9)</f>
        <v>61000.969999999972</v>
      </c>
      <c r="F10" s="47">
        <f t="shared" si="1"/>
        <v>2.2782225058825559E-2</v>
      </c>
      <c r="H10" s="43">
        <f>+COUNTIF(Rohdaten!$A$1:'Rohdaten'!$A$65536,"&lt;"&amp;B10)</f>
        <v>44</v>
      </c>
      <c r="I10" s="44">
        <f>+SUMIF(Rohdaten!$A$1:'Rohdaten'!$A$65536,"&lt;"&amp;B10,Rohdaten!$B$1:'Rohdaten'!$B$65536)</f>
        <v>762209.80999999982</v>
      </c>
      <c r="J10" s="18"/>
      <c r="K10" s="18"/>
    </row>
    <row r="11" spans="1:15" x14ac:dyDescent="0.2">
      <c r="A11" s="38">
        <f t="shared" si="3"/>
        <v>42644</v>
      </c>
      <c r="B11" s="38">
        <f t="shared" si="2"/>
        <v>42674</v>
      </c>
      <c r="C11" s="46">
        <f>+H11-SUM(C$2:C10)</f>
        <v>2</v>
      </c>
      <c r="D11" s="47">
        <f t="shared" si="0"/>
        <v>9.4786729857819912E-3</v>
      </c>
      <c r="E11" s="48">
        <f>+I11-SUM(E$2:E10)</f>
        <v>130366.43999999994</v>
      </c>
      <c r="F11" s="47">
        <f t="shared" si="1"/>
        <v>4.8688366368565598E-2</v>
      </c>
      <c r="H11" s="43">
        <f>+COUNTIF(Rohdaten!$A$1:'Rohdaten'!$A$65536,"&lt;"&amp;B11)</f>
        <v>46</v>
      </c>
      <c r="I11" s="44">
        <f>+SUMIF(Rohdaten!$A$1:'Rohdaten'!$A$65536,"&lt;"&amp;B11,Rohdaten!$B$1:'Rohdaten'!$B$65536)</f>
        <v>892576.24999999977</v>
      </c>
      <c r="J11" s="18"/>
      <c r="K11" s="18"/>
    </row>
    <row r="12" spans="1:15" x14ac:dyDescent="0.2">
      <c r="A12" s="38">
        <f t="shared" si="3"/>
        <v>42675</v>
      </c>
      <c r="B12" s="38">
        <f t="shared" si="2"/>
        <v>42704</v>
      </c>
      <c r="C12" s="46">
        <f>+H12-SUM(C$2:C11)</f>
        <v>6</v>
      </c>
      <c r="D12" s="47">
        <f t="shared" si="0"/>
        <v>2.843601895734597E-2</v>
      </c>
      <c r="E12" s="48">
        <f>+I12-SUM(E$2:E11)</f>
        <v>25956.339999999967</v>
      </c>
      <c r="F12" s="47">
        <f t="shared" si="1"/>
        <v>9.6939963345401836E-3</v>
      </c>
      <c r="H12" s="43">
        <f>+COUNTIF(Rohdaten!$A$1:'Rohdaten'!$A$65536,"&lt;"&amp;B12)</f>
        <v>52</v>
      </c>
      <c r="I12" s="44">
        <f>+SUMIF(Rohdaten!$A$1:'Rohdaten'!$A$65536,"&lt;"&amp;B12,Rohdaten!$B$1:'Rohdaten'!$B$65536)</f>
        <v>918532.58999999973</v>
      </c>
      <c r="J12" s="18"/>
      <c r="K12" s="18"/>
    </row>
    <row r="13" spans="1:15" x14ac:dyDescent="0.2">
      <c r="A13" s="38">
        <f t="shared" si="3"/>
        <v>42705</v>
      </c>
      <c r="B13" s="38">
        <f t="shared" si="2"/>
        <v>42735</v>
      </c>
      <c r="C13" s="46">
        <f>+H13-SUM(C$2:C12)</f>
        <v>3</v>
      </c>
      <c r="D13" s="47">
        <f t="shared" si="0"/>
        <v>1.4218009478672985E-2</v>
      </c>
      <c r="E13" s="48">
        <f>+I13-SUM(E$2:E12)</f>
        <v>165588.22999999986</v>
      </c>
      <c r="F13" s="47">
        <f t="shared" si="1"/>
        <v>6.1842759597963259E-2</v>
      </c>
      <c r="H13" s="43">
        <f>+COUNTIF(Rohdaten!$A$1:'Rohdaten'!$A$65536,"&lt;"&amp;B13)</f>
        <v>55</v>
      </c>
      <c r="I13" s="44">
        <f>+SUMIF(Rohdaten!$A$1:'Rohdaten'!$A$65536,"&lt;"&amp;B13,Rohdaten!$B$1:'Rohdaten'!$B$65536)</f>
        <v>1084120.8199999996</v>
      </c>
      <c r="J13" s="18"/>
      <c r="K13" s="18"/>
    </row>
    <row r="14" spans="1:15" x14ac:dyDescent="0.2">
      <c r="A14" s="38">
        <f t="shared" si="3"/>
        <v>42736</v>
      </c>
      <c r="B14" s="38">
        <f t="shared" si="2"/>
        <v>42766</v>
      </c>
      <c r="C14" s="46">
        <f>+H14-SUM(C$2:C13)</f>
        <v>11</v>
      </c>
      <c r="D14" s="47">
        <f t="shared" si="0"/>
        <v>5.2132701421800945E-2</v>
      </c>
      <c r="E14" s="48">
        <f>+I14-SUM(E$2:E13)</f>
        <v>90841.710000000196</v>
      </c>
      <c r="F14" s="47">
        <f t="shared" si="1"/>
        <v>3.3926940537971281E-2</v>
      </c>
      <c r="H14" s="43">
        <f>+COUNTIF(Rohdaten!$A$1:'Rohdaten'!$A$65536,"&lt;"&amp;B14)</f>
        <v>66</v>
      </c>
      <c r="I14" s="44">
        <f>+SUMIF(Rohdaten!$A$1:'Rohdaten'!$A$65536,"&lt;"&amp;B14,Rohdaten!$B$1:'Rohdaten'!$B$65536)</f>
        <v>1174962.5299999998</v>
      </c>
      <c r="J14" s="18"/>
      <c r="K14" s="18"/>
    </row>
    <row r="15" spans="1:15" x14ac:dyDescent="0.2">
      <c r="A15" s="38">
        <f t="shared" si="3"/>
        <v>42767</v>
      </c>
      <c r="B15" s="38">
        <f t="shared" si="2"/>
        <v>42794</v>
      </c>
      <c r="C15" s="46">
        <f>+H15-SUM(C$2:C14)</f>
        <v>3</v>
      </c>
      <c r="D15" s="47">
        <f t="shared" si="0"/>
        <v>1.4218009478672985E-2</v>
      </c>
      <c r="E15" s="48">
        <f>+I15-SUM(E$2:E14)</f>
        <v>84807.519999999786</v>
      </c>
      <c r="F15" s="47">
        <f t="shared" si="1"/>
        <v>3.1673332527676949E-2</v>
      </c>
      <c r="H15" s="43">
        <f>+COUNTIF(Rohdaten!$A$1:'Rohdaten'!$A$65536,"&lt;"&amp;B15)</f>
        <v>69</v>
      </c>
      <c r="I15" s="44">
        <f>+SUMIF(Rohdaten!$A$1:'Rohdaten'!$A$65536,"&lt;"&amp;B15,Rohdaten!$B$1:'Rohdaten'!$B$65536)</f>
        <v>1259770.0499999996</v>
      </c>
      <c r="J15" s="18"/>
      <c r="K15" s="18"/>
    </row>
    <row r="16" spans="1:15" x14ac:dyDescent="0.2">
      <c r="A16" s="38">
        <f t="shared" si="3"/>
        <v>42795</v>
      </c>
      <c r="B16" s="38">
        <f t="shared" si="2"/>
        <v>42825</v>
      </c>
      <c r="C16" s="46">
        <f>+H16-SUM(C$2:C15)</f>
        <v>8</v>
      </c>
      <c r="D16" s="47">
        <f t="shared" si="0"/>
        <v>3.7914691943127965E-2</v>
      </c>
      <c r="E16" s="48">
        <f>+I16-SUM(E$2:E15)</f>
        <v>31238.969999999972</v>
      </c>
      <c r="F16" s="47">
        <f t="shared" si="1"/>
        <v>1.1666916856336867E-2</v>
      </c>
      <c r="H16" s="43">
        <f>+COUNTIF(Rohdaten!$A$1:'Rohdaten'!$A$65536,"&lt;"&amp;B16)</f>
        <v>77</v>
      </c>
      <c r="I16" s="44">
        <f>+SUMIF(Rohdaten!$A$1:'Rohdaten'!$A$65536,"&lt;"&amp;B16,Rohdaten!$B$1:'Rohdaten'!$B$65536)</f>
        <v>1291009.0199999996</v>
      </c>
      <c r="J16" s="18"/>
      <c r="K16" s="18"/>
    </row>
    <row r="17" spans="1:14" x14ac:dyDescent="0.2">
      <c r="A17" s="38">
        <f t="shared" si="3"/>
        <v>42826</v>
      </c>
      <c r="B17" s="38">
        <f t="shared" si="2"/>
        <v>42855</v>
      </c>
      <c r="C17" s="46">
        <f>+H17-SUM(C$2:C16)</f>
        <v>5</v>
      </c>
      <c r="D17" s="47">
        <f t="shared" si="0"/>
        <v>2.3696682464454975E-2</v>
      </c>
      <c r="E17" s="48">
        <f>+I17-SUM(E$2:E16)</f>
        <v>121530.53000000003</v>
      </c>
      <c r="F17" s="47">
        <f t="shared" si="1"/>
        <v>4.5388391135064793E-2</v>
      </c>
      <c r="H17" s="43">
        <f>+COUNTIF(Rohdaten!$A$1:'Rohdaten'!$A$65536,"&lt;"&amp;B17)</f>
        <v>82</v>
      </c>
      <c r="I17" s="44">
        <f>+SUMIF(Rohdaten!$A$1:'Rohdaten'!$A$65536,"&lt;"&amp;B17,Rohdaten!$B$1:'Rohdaten'!$B$65536)</f>
        <v>1412539.5499999996</v>
      </c>
      <c r="J17" s="18"/>
      <c r="K17" s="18"/>
    </row>
    <row r="18" spans="1:14" x14ac:dyDescent="0.2">
      <c r="A18" s="38">
        <f t="shared" si="3"/>
        <v>42856</v>
      </c>
      <c r="B18" s="38">
        <f t="shared" si="2"/>
        <v>42886</v>
      </c>
      <c r="C18" s="46">
        <f>+H18-SUM(C$2:C17)</f>
        <v>14</v>
      </c>
      <c r="D18" s="47">
        <f t="shared" si="0"/>
        <v>6.6350710900473939E-2</v>
      </c>
      <c r="E18" s="48">
        <f>+I18-SUM(E$2:E17)</f>
        <v>113226.16999999993</v>
      </c>
      <c r="F18" s="47">
        <f t="shared" si="1"/>
        <v>4.2286935560022117E-2</v>
      </c>
      <c r="H18" s="43">
        <f>+COUNTIF(Rohdaten!$A$1:'Rohdaten'!$A$65536,"&lt;"&amp;B18)</f>
        <v>96</v>
      </c>
      <c r="I18" s="44">
        <f>+SUMIF(Rohdaten!$A$1:'Rohdaten'!$A$65536,"&lt;"&amp;B18,Rohdaten!$B$1:'Rohdaten'!$B$65536)</f>
        <v>1525765.7199999995</v>
      </c>
      <c r="J18" s="18"/>
      <c r="K18" s="18"/>
    </row>
    <row r="19" spans="1:14" x14ac:dyDescent="0.2">
      <c r="A19" s="38">
        <f t="shared" si="3"/>
        <v>42887</v>
      </c>
      <c r="B19" s="38">
        <f t="shared" si="2"/>
        <v>42916</v>
      </c>
      <c r="C19" s="46">
        <f>+H19-SUM(C$2:C18)</f>
        <v>2</v>
      </c>
      <c r="D19" s="47">
        <f t="shared" si="0"/>
        <v>9.4786729857819912E-3</v>
      </c>
      <c r="E19" s="48">
        <f>+I19-SUM(E$2:E18)</f>
        <v>11143.550000000047</v>
      </c>
      <c r="F19" s="47">
        <f t="shared" si="1"/>
        <v>4.161816837572857E-3</v>
      </c>
      <c r="H19" s="43">
        <f>+COUNTIF(Rohdaten!$A$1:'Rohdaten'!$A$65536,"&lt;"&amp;B19)</f>
        <v>98</v>
      </c>
      <c r="I19" s="44">
        <f>+SUMIF(Rohdaten!$A$1:'Rohdaten'!$A$65536,"&lt;"&amp;B19,Rohdaten!$B$1:'Rohdaten'!$B$65536)</f>
        <v>1536909.2699999996</v>
      </c>
      <c r="J19" s="18"/>
      <c r="K19" s="18"/>
      <c r="N19" s="52"/>
    </row>
    <row r="20" spans="1:14" x14ac:dyDescent="0.2">
      <c r="A20" s="38">
        <f t="shared" si="3"/>
        <v>42917</v>
      </c>
      <c r="B20" s="38">
        <f t="shared" si="2"/>
        <v>42947</v>
      </c>
      <c r="C20" s="46">
        <f>+H20-SUM(C$2:C19)</f>
        <v>7</v>
      </c>
      <c r="D20" s="47">
        <f t="shared" si="0"/>
        <v>3.3175355450236969E-2</v>
      </c>
      <c r="E20" s="48">
        <f>+I20-SUM(E$2:E19)</f>
        <v>143251.6799999997</v>
      </c>
      <c r="F20" s="47">
        <f t="shared" si="1"/>
        <v>5.3500657675031316E-2</v>
      </c>
      <c r="H20" s="43">
        <f>+COUNTIF(Rohdaten!$A$1:'Rohdaten'!$A$65536,"&lt;"&amp;B20)</f>
        <v>105</v>
      </c>
      <c r="I20" s="44">
        <f>+SUMIF(Rohdaten!$A$1:'Rohdaten'!$A$65536,"&lt;"&amp;B20,Rohdaten!$B$1:'Rohdaten'!$B$65536)</f>
        <v>1680160.9499999993</v>
      </c>
      <c r="J20" s="18"/>
      <c r="K20" s="18"/>
    </row>
    <row r="21" spans="1:14" x14ac:dyDescent="0.2">
      <c r="A21" s="38">
        <f t="shared" si="3"/>
        <v>42948</v>
      </c>
      <c r="B21" s="38">
        <f t="shared" si="2"/>
        <v>42978</v>
      </c>
      <c r="C21" s="46">
        <f>+H21-SUM(C$2:C20)</f>
        <v>5</v>
      </c>
      <c r="D21" s="47">
        <f t="shared" si="0"/>
        <v>2.3696682464454975E-2</v>
      </c>
      <c r="E21" s="48">
        <f>+I21-SUM(E$2:E20)</f>
        <v>8760.25</v>
      </c>
      <c r="F21" s="47">
        <f t="shared" si="1"/>
        <v>3.2717182541781992E-3</v>
      </c>
      <c r="H21" s="43">
        <f>+COUNTIF(Rohdaten!$A$1:'Rohdaten'!$A$65536,"&lt;"&amp;B21)</f>
        <v>110</v>
      </c>
      <c r="I21" s="44">
        <f>+SUMIF(Rohdaten!$A$1:'Rohdaten'!$A$65536,"&lt;"&amp;B21,Rohdaten!$B$1:'Rohdaten'!$B$65536)</f>
        <v>1688921.1999999993</v>
      </c>
      <c r="J21" s="18"/>
      <c r="K21" s="18"/>
    </row>
    <row r="22" spans="1:14" x14ac:dyDescent="0.2">
      <c r="A22" s="38">
        <f t="shared" si="3"/>
        <v>42979</v>
      </c>
      <c r="B22" s="38">
        <f t="shared" si="2"/>
        <v>43008</v>
      </c>
      <c r="C22" s="46">
        <f>+H22-SUM(C$2:C21)</f>
        <v>4</v>
      </c>
      <c r="D22" s="47">
        <f t="shared" si="0"/>
        <v>1.8957345971563982E-2</v>
      </c>
      <c r="E22" s="48">
        <f>+I22-SUM(E$2:E21)</f>
        <v>42281.540000000037</v>
      </c>
      <c r="F22" s="47">
        <f t="shared" si="1"/>
        <v>1.5791020374163502E-2</v>
      </c>
      <c r="H22" s="43">
        <f>+COUNTIF(Rohdaten!$A$1:'Rohdaten'!$A$65536,"&lt;"&amp;B22)</f>
        <v>114</v>
      </c>
      <c r="I22" s="44">
        <f>+SUMIF(Rohdaten!$A$1:'Rohdaten'!$A$65536,"&lt;"&amp;B22,Rohdaten!$B$1:'Rohdaten'!$B$65536)</f>
        <v>1731202.7399999993</v>
      </c>
      <c r="J22" s="18"/>
      <c r="K22" s="18"/>
    </row>
    <row r="23" spans="1:14" x14ac:dyDescent="0.2">
      <c r="A23" s="38">
        <f t="shared" si="3"/>
        <v>43009</v>
      </c>
      <c r="B23" s="38">
        <f t="shared" si="2"/>
        <v>43039</v>
      </c>
      <c r="C23" s="46">
        <f>+H23-SUM(C$2:C22)</f>
        <v>8</v>
      </c>
      <c r="D23" s="47">
        <f t="shared" si="0"/>
        <v>3.7914691943127965E-2</v>
      </c>
      <c r="E23" s="48">
        <f>+I23-SUM(E$2:E22)</f>
        <v>47982.539999999804</v>
      </c>
      <c r="F23" s="47">
        <f t="shared" si="1"/>
        <v>1.7920190862114091E-2</v>
      </c>
      <c r="H23" s="43">
        <f>+COUNTIF(Rohdaten!$A$1:'Rohdaten'!$A$65536,"&lt;"&amp;B23)</f>
        <v>122</v>
      </c>
      <c r="I23" s="44">
        <f>+SUMIF(Rohdaten!$A$1:'Rohdaten'!$A$65536,"&lt;"&amp;B23,Rohdaten!$B$1:'Rohdaten'!$B$65536)</f>
        <v>1779185.2799999991</v>
      </c>
      <c r="J23" s="18"/>
      <c r="K23" s="18"/>
    </row>
    <row r="24" spans="1:14" x14ac:dyDescent="0.2">
      <c r="A24" s="38">
        <f t="shared" si="3"/>
        <v>43040</v>
      </c>
      <c r="B24" s="38">
        <f t="shared" si="2"/>
        <v>43069</v>
      </c>
      <c r="C24" s="46">
        <f>+H24-SUM(C$2:C23)</f>
        <v>3</v>
      </c>
      <c r="D24" s="47">
        <f t="shared" si="0"/>
        <v>1.4218009478672985E-2</v>
      </c>
      <c r="E24" s="48">
        <f>+I24-SUM(E$2:E23)</f>
        <v>138343.98999999976</v>
      </c>
      <c r="F24" s="47">
        <f t="shared" si="1"/>
        <v>5.1667767180028593E-2</v>
      </c>
      <c r="H24" s="43">
        <f>+COUNTIF(Rohdaten!$A$1:'Rohdaten'!$A$65536,"&lt;"&amp;B24)</f>
        <v>125</v>
      </c>
      <c r="I24" s="44">
        <f>+SUMIF(Rohdaten!$A$1:'Rohdaten'!$A$65536,"&lt;"&amp;B24,Rohdaten!$B$1:'Rohdaten'!$B$65536)</f>
        <v>1917529.2699999989</v>
      </c>
      <c r="J24" s="18"/>
      <c r="K24" s="18"/>
    </row>
    <row r="25" spans="1:14" x14ac:dyDescent="0.2">
      <c r="A25" s="38">
        <f t="shared" si="3"/>
        <v>43070</v>
      </c>
      <c r="B25" s="38">
        <f t="shared" si="2"/>
        <v>43100</v>
      </c>
      <c r="C25" s="46">
        <f>+H25-SUM(C$2:C24)</f>
        <v>6</v>
      </c>
      <c r="D25" s="47">
        <f t="shared" si="0"/>
        <v>2.843601895734597E-2</v>
      </c>
      <c r="E25" s="48">
        <f>+I25-SUM(E$2:E24)</f>
        <v>160595.42000000016</v>
      </c>
      <c r="F25" s="47">
        <f t="shared" si="1"/>
        <v>5.9978079067539755E-2</v>
      </c>
      <c r="H25" s="43">
        <f>+COUNTIF(Rohdaten!$A$1:'Rohdaten'!$A$65536,"&lt;"&amp;B25)</f>
        <v>131</v>
      </c>
      <c r="I25" s="44">
        <f>+SUMIF(Rohdaten!$A$1:'Rohdaten'!$A$65536,"&lt;"&amp;B25,Rohdaten!$B$1:'Rohdaten'!$B$65536)</f>
        <v>2078124.689999999</v>
      </c>
      <c r="J25" s="18"/>
      <c r="K25" s="18"/>
    </row>
    <row r="26" spans="1:14" x14ac:dyDescent="0.2">
      <c r="A26" s="38">
        <f t="shared" si="3"/>
        <v>43101</v>
      </c>
      <c r="B26" s="38">
        <f t="shared" si="2"/>
        <v>43131</v>
      </c>
      <c r="C26" s="46">
        <f>+H26-SUM(C$2:C25)</f>
        <v>4</v>
      </c>
      <c r="D26" s="47">
        <f t="shared" si="0"/>
        <v>1.8957345971563982E-2</v>
      </c>
      <c r="E26" s="48">
        <f>+I26-SUM(E$2:E25)</f>
        <v>18930.309999999823</v>
      </c>
      <c r="F26" s="47">
        <f t="shared" si="1"/>
        <v>7.0699627047460436E-3</v>
      </c>
      <c r="H26" s="43">
        <f>+COUNTIF(Rohdaten!$A$1:'Rohdaten'!$A$65536,"&lt;"&amp;B26)</f>
        <v>135</v>
      </c>
      <c r="I26" s="44">
        <f>+SUMIF(Rohdaten!$A$1:'Rohdaten'!$A$65536,"&lt;"&amp;B26,Rohdaten!$B$1:'Rohdaten'!$B$65536)</f>
        <v>2097054.9999999988</v>
      </c>
      <c r="J26" s="18"/>
      <c r="K26" s="18"/>
    </row>
    <row r="27" spans="1:14" x14ac:dyDescent="0.2">
      <c r="A27" s="38">
        <f t="shared" si="3"/>
        <v>43132</v>
      </c>
      <c r="B27" s="38">
        <f t="shared" si="2"/>
        <v>43159</v>
      </c>
      <c r="C27" s="46">
        <f>+H27-SUM(C$2:C26)</f>
        <v>1</v>
      </c>
      <c r="D27" s="47">
        <f t="shared" si="0"/>
        <v>4.7393364928909956E-3</v>
      </c>
      <c r="E27" s="48">
        <f>+I27-SUM(E$2:E26)</f>
        <v>71968.719999999972</v>
      </c>
      <c r="F27" s="47">
        <f t="shared" si="1"/>
        <v>2.6878385314784346E-2</v>
      </c>
      <c r="H27" s="43">
        <f>+COUNTIF(Rohdaten!$A$1:'Rohdaten'!$A$65536,"&lt;"&amp;B27)</f>
        <v>136</v>
      </c>
      <c r="I27" s="44">
        <f>+SUMIF(Rohdaten!$A$1:'Rohdaten'!$A$65536,"&lt;"&amp;B27,Rohdaten!$B$1:'Rohdaten'!$B$65536)</f>
        <v>2169023.7199999988</v>
      </c>
      <c r="J27" s="18"/>
      <c r="K27" s="18"/>
    </row>
    <row r="28" spans="1:14" x14ac:dyDescent="0.2">
      <c r="A28" s="38">
        <f t="shared" si="3"/>
        <v>43160</v>
      </c>
      <c r="B28" s="38">
        <f t="shared" si="2"/>
        <v>43190</v>
      </c>
      <c r="C28" s="46">
        <f>+H28-SUM(C$2:C27)</f>
        <v>9</v>
      </c>
      <c r="D28" s="47">
        <f t="shared" si="0"/>
        <v>4.2654028436018961E-2</v>
      </c>
      <c r="E28" s="48">
        <f>+I28-SUM(E$2:E27)</f>
        <v>61916.630000000354</v>
      </c>
      <c r="F28" s="47">
        <f t="shared" si="1"/>
        <v>2.3124199492959525E-2</v>
      </c>
      <c r="H28" s="43">
        <f>+COUNTIF(Rohdaten!$A$1:'Rohdaten'!$A$65536,"&lt;"&amp;B28)</f>
        <v>145</v>
      </c>
      <c r="I28" s="44">
        <f>+SUMIF(Rohdaten!$A$1:'Rohdaten'!$A$65536,"&lt;"&amp;B28,Rohdaten!$B$1:'Rohdaten'!$B$65536)</f>
        <v>2230940.3499999992</v>
      </c>
      <c r="J28" s="18"/>
      <c r="K28" s="18"/>
    </row>
    <row r="29" spans="1:14" x14ac:dyDescent="0.2">
      <c r="A29" s="38">
        <f t="shared" si="3"/>
        <v>43191</v>
      </c>
      <c r="B29" s="38">
        <f t="shared" si="2"/>
        <v>43220</v>
      </c>
      <c r="C29" s="46">
        <f>+H29-SUM(C$2:C28)</f>
        <v>14</v>
      </c>
      <c r="D29" s="47">
        <f t="shared" si="0"/>
        <v>6.6350710900473939E-2</v>
      </c>
      <c r="E29" s="48">
        <f>+I29-SUM(E$2:E28)</f>
        <v>96592.020000000019</v>
      </c>
      <c r="F29" s="47">
        <f t="shared" si="1"/>
        <v>3.6074526987465626E-2</v>
      </c>
      <c r="H29" s="43">
        <f>+COUNTIF(Rohdaten!$A$1:'Rohdaten'!$A$65536,"&lt;"&amp;B29)</f>
        <v>159</v>
      </c>
      <c r="I29" s="44">
        <f>+SUMIF(Rohdaten!$A$1:'Rohdaten'!$A$65536,"&lt;"&amp;B29,Rohdaten!$B$1:'Rohdaten'!$B$65536)</f>
        <v>2327532.3699999992</v>
      </c>
      <c r="J29" s="18"/>
      <c r="K29" s="18"/>
    </row>
    <row r="30" spans="1:14" x14ac:dyDescent="0.2">
      <c r="A30" s="38">
        <f t="shared" si="3"/>
        <v>43221</v>
      </c>
      <c r="B30" s="38">
        <f t="shared" si="2"/>
        <v>43251</v>
      </c>
      <c r="C30" s="46">
        <f>+H30-SUM(C$2:C29)</f>
        <v>6</v>
      </c>
      <c r="D30" s="47">
        <f t="shared" si="0"/>
        <v>2.843601895734597E-2</v>
      </c>
      <c r="E30" s="48">
        <f>+I30-SUM(E$2:E29)</f>
        <v>146070.1400000006</v>
      </c>
      <c r="F30" s="47">
        <f t="shared" si="1"/>
        <v>5.4553276838944904E-2</v>
      </c>
      <c r="H30" s="43">
        <f>+COUNTIF(Rohdaten!$A$1:'Rohdaten'!$A$65536,"&lt;"&amp;B30)</f>
        <v>165</v>
      </c>
      <c r="I30" s="44">
        <f>+SUMIF(Rohdaten!$A$1:'Rohdaten'!$A$65536,"&lt;"&amp;B30,Rohdaten!$B$1:'Rohdaten'!$B$65536)</f>
        <v>2473602.5099999998</v>
      </c>
      <c r="J30" s="18"/>
      <c r="K30" s="18"/>
    </row>
    <row r="31" spans="1:14" x14ac:dyDescent="0.2">
      <c r="A31" s="38">
        <f t="shared" si="3"/>
        <v>43252</v>
      </c>
      <c r="B31" s="38">
        <f t="shared" si="2"/>
        <v>43281</v>
      </c>
      <c r="C31" s="46">
        <f>+H31-SUM(C$2:C30)</f>
        <v>1</v>
      </c>
      <c r="D31" s="47">
        <f t="shared" si="0"/>
        <v>4.7393364928909956E-3</v>
      </c>
      <c r="E31" s="48">
        <f>+I31-SUM(E$2:E30)</f>
        <v>2897.6899999999441</v>
      </c>
      <c r="F31" s="47">
        <f t="shared" si="1"/>
        <v>1.0822094424188171E-3</v>
      </c>
      <c r="H31" s="43">
        <f>+COUNTIF(Rohdaten!$A$1:'Rohdaten'!$A$65536,"&lt;"&amp;B31)</f>
        <v>166</v>
      </c>
      <c r="I31" s="44">
        <f>+SUMIF(Rohdaten!$A$1:'Rohdaten'!$A$65536,"&lt;"&amp;B31,Rohdaten!$B$1:'Rohdaten'!$B$65536)</f>
        <v>2476500.1999999997</v>
      </c>
      <c r="J31" s="18"/>
      <c r="K31" s="18"/>
    </row>
    <row r="32" spans="1:14" x14ac:dyDescent="0.2">
      <c r="A32" s="38">
        <f t="shared" si="3"/>
        <v>43282</v>
      </c>
      <c r="B32" s="38">
        <f t="shared" si="2"/>
        <v>43312</v>
      </c>
      <c r="C32" s="46">
        <f>+H32-SUM(C$2:C31)</f>
        <v>6</v>
      </c>
      <c r="D32" s="47">
        <f t="shared" si="0"/>
        <v>2.843601895734597E-2</v>
      </c>
      <c r="E32" s="48">
        <f>+I32-SUM(E$2:E31)</f>
        <v>69192.149999999907</v>
      </c>
      <c r="F32" s="47">
        <f t="shared" si="1"/>
        <v>2.5841410941563971E-2</v>
      </c>
      <c r="H32" s="43">
        <f>+COUNTIF(Rohdaten!$A$1:'Rohdaten'!$A$65536,"&lt;"&amp;B32)</f>
        <v>172</v>
      </c>
      <c r="I32" s="44">
        <f>+SUMIF(Rohdaten!$A$1:'Rohdaten'!$A$65536,"&lt;"&amp;B32,Rohdaten!$B$1:'Rohdaten'!$B$65536)</f>
        <v>2545692.3499999996</v>
      </c>
      <c r="J32" s="18"/>
      <c r="K32" s="18"/>
    </row>
    <row r="33" spans="1:11" x14ac:dyDescent="0.2">
      <c r="A33" s="38">
        <f t="shared" si="3"/>
        <v>43313</v>
      </c>
      <c r="B33" s="38">
        <f t="shared" si="2"/>
        <v>43343</v>
      </c>
      <c r="C33" s="46">
        <f>+H33-SUM(C$2:C32)</f>
        <v>14</v>
      </c>
      <c r="D33" s="47">
        <f t="shared" si="0"/>
        <v>6.6350710900473939E-2</v>
      </c>
      <c r="E33" s="48">
        <f>+I33-SUM(E$2:E32)</f>
        <v>37460.560000000056</v>
      </c>
      <c r="F33" s="47">
        <f t="shared" si="1"/>
        <v>1.3990513736906808E-2</v>
      </c>
      <c r="H33" s="43">
        <f>+COUNTIF(Rohdaten!$A$1:'Rohdaten'!$A$65536,"&lt;"&amp;B33)</f>
        <v>186</v>
      </c>
      <c r="I33" s="44">
        <f>+SUMIF(Rohdaten!$A$1:'Rohdaten'!$A$65536,"&lt;"&amp;B33,Rohdaten!$B$1:'Rohdaten'!$B$65536)</f>
        <v>2583152.9099999997</v>
      </c>
      <c r="J33" s="18"/>
      <c r="K33" s="18"/>
    </row>
    <row r="34" spans="1:11" x14ac:dyDescent="0.2">
      <c r="A34" s="38">
        <f t="shared" si="3"/>
        <v>43344</v>
      </c>
      <c r="B34" s="38">
        <f t="shared" si="2"/>
        <v>43373</v>
      </c>
      <c r="C34" s="46">
        <f>+H34-SUM(C$2:C33)</f>
        <v>6</v>
      </c>
      <c r="D34" s="47">
        <f t="shared" ref="D34:D65" si="4">+C34/MAX($H:$H)</f>
        <v>2.843601895734597E-2</v>
      </c>
      <c r="E34" s="48">
        <f>+I34-SUM(E$2:E33)</f>
        <v>18530.989999999758</v>
      </c>
      <c r="F34" s="47">
        <f t="shared" ref="F34:F65" si="5">+E34/MAX($I:$I)</f>
        <v>6.9208274022993493E-3</v>
      </c>
      <c r="H34" s="43">
        <f>+COUNTIF(Rohdaten!$A$1:'Rohdaten'!$A$65536,"&lt;"&amp;B34)</f>
        <v>192</v>
      </c>
      <c r="I34" s="44">
        <f>+SUMIF(Rohdaten!$A$1:'Rohdaten'!$A$65536,"&lt;"&amp;B34,Rohdaten!$B$1:'Rohdaten'!$B$65536)</f>
        <v>2601683.8999999994</v>
      </c>
      <c r="J34" s="18"/>
      <c r="K34" s="18"/>
    </row>
    <row r="35" spans="1:11" x14ac:dyDescent="0.2">
      <c r="A35" s="38">
        <f t="shared" si="3"/>
        <v>43374</v>
      </c>
      <c r="B35" s="38">
        <f t="shared" si="2"/>
        <v>43404</v>
      </c>
      <c r="C35" s="46">
        <f>+H35-SUM(C$2:C34)</f>
        <v>13</v>
      </c>
      <c r="D35" s="47">
        <f t="shared" si="4"/>
        <v>6.1611374407582936E-2</v>
      </c>
      <c r="E35" s="48">
        <f>+I35-SUM(E$2:E34)</f>
        <v>33471.100000000093</v>
      </c>
      <c r="F35" s="47">
        <f t="shared" si="5"/>
        <v>1.2500557502060356E-2</v>
      </c>
      <c r="H35" s="43">
        <f>+COUNTIF(Rohdaten!$A$1:'Rohdaten'!$A$65536,"&lt;"&amp;B35)</f>
        <v>205</v>
      </c>
      <c r="I35" s="44">
        <f>+SUMIF(Rohdaten!$A$1:'Rohdaten'!$A$65536,"&lt;"&amp;B35,Rohdaten!$B$1:'Rohdaten'!$B$65536)</f>
        <v>2635154.9999999995</v>
      </c>
      <c r="J35" s="18"/>
      <c r="K35" s="18"/>
    </row>
    <row r="36" spans="1:11" x14ac:dyDescent="0.2">
      <c r="A36" s="38">
        <f t="shared" si="3"/>
        <v>43405</v>
      </c>
      <c r="B36" s="38">
        <f t="shared" si="2"/>
        <v>43434</v>
      </c>
      <c r="C36" s="46">
        <f>+H36-SUM(C$2:C35)</f>
        <v>3</v>
      </c>
      <c r="D36" s="47">
        <f t="shared" si="4"/>
        <v>1.4218009478672985E-2</v>
      </c>
      <c r="E36" s="48">
        <f>+I36-SUM(E$2:E35)</f>
        <v>36844.600000000559</v>
      </c>
      <c r="F36" s="47">
        <f t="shared" si="5"/>
        <v>1.3760469208971879E-2</v>
      </c>
      <c r="H36" s="43">
        <f>+COUNTIF(Rohdaten!$A$1:'Rohdaten'!$A$65536,"&lt;"&amp;B36)</f>
        <v>208</v>
      </c>
      <c r="I36" s="44">
        <f>+SUMIF(Rohdaten!$A$1:'Rohdaten'!$A$65536,"&lt;"&amp;B36,Rohdaten!$B$1:'Rohdaten'!$B$65536)</f>
        <v>2671999.6</v>
      </c>
      <c r="J36" s="18"/>
      <c r="K36" s="18"/>
    </row>
    <row r="37" spans="1:11" x14ac:dyDescent="0.2">
      <c r="A37" s="38">
        <f t="shared" si="3"/>
        <v>43435</v>
      </c>
      <c r="B37" s="38">
        <f t="shared" si="2"/>
        <v>43465</v>
      </c>
      <c r="C37" s="46">
        <f>+H37-SUM(C$2:C36)</f>
        <v>3</v>
      </c>
      <c r="D37" s="47">
        <f t="shared" si="4"/>
        <v>1.4218009478672985E-2</v>
      </c>
      <c r="E37" s="48">
        <f>+I37-SUM(E$2:E36)</f>
        <v>5568.9799999999814</v>
      </c>
      <c r="F37" s="47">
        <f t="shared" si="5"/>
        <v>2.0798645613028448E-3</v>
      </c>
      <c r="H37" s="43">
        <f>+COUNTIF(Rohdaten!$A$1:'Rohdaten'!$A$65536,"&lt;"&amp;B37)</f>
        <v>211</v>
      </c>
      <c r="I37" s="44">
        <f>+SUMIF(Rohdaten!$A$1:'Rohdaten'!$A$65536,"&lt;"&amp;B37,Rohdaten!$B$1:'Rohdaten'!$B$65536)</f>
        <v>2677568.58</v>
      </c>
      <c r="J37" s="18"/>
      <c r="K37" s="18"/>
    </row>
    <row r="38" spans="1:11" x14ac:dyDescent="0.2">
      <c r="A38" s="38">
        <f t="shared" si="3"/>
        <v>43466</v>
      </c>
      <c r="B38" s="38">
        <f t="shared" si="2"/>
        <v>43496</v>
      </c>
      <c r="C38" s="46">
        <f>+H38-SUM(C$2:C37)</f>
        <v>0</v>
      </c>
      <c r="D38" s="47">
        <f t="shared" si="4"/>
        <v>0</v>
      </c>
      <c r="E38" s="48">
        <f>+I38-SUM(E$2:E37)</f>
        <v>0</v>
      </c>
      <c r="F38" s="47">
        <f t="shared" si="5"/>
        <v>0</v>
      </c>
      <c r="H38" s="43">
        <f>+COUNTIF(Rohdaten!$A$1:'Rohdaten'!$A$65536,"&lt;"&amp;B38)</f>
        <v>211</v>
      </c>
      <c r="I38" s="44">
        <f>+SUMIF(Rohdaten!$A$1:'Rohdaten'!$A$65536,"&lt;"&amp;B38,Rohdaten!$B$1:'Rohdaten'!$B$65536)</f>
        <v>2677568.58</v>
      </c>
      <c r="J38" s="18"/>
      <c r="K38" s="18"/>
    </row>
    <row r="39" spans="1:11" x14ac:dyDescent="0.2">
      <c r="A39" s="38">
        <f t="shared" si="3"/>
        <v>43497</v>
      </c>
      <c r="B39" s="38">
        <f t="shared" si="2"/>
        <v>43524</v>
      </c>
      <c r="C39" s="46">
        <f>+H39-SUM(C$2:C38)</f>
        <v>0</v>
      </c>
      <c r="D39" s="47">
        <f t="shared" si="4"/>
        <v>0</v>
      </c>
      <c r="E39" s="48">
        <f>+I39-SUM(E$2:E38)</f>
        <v>0</v>
      </c>
      <c r="F39" s="47">
        <f t="shared" si="5"/>
        <v>0</v>
      </c>
      <c r="H39" s="43">
        <f>+COUNTIF(Rohdaten!$A$1:'Rohdaten'!$A$65536,"&lt;"&amp;B39)</f>
        <v>211</v>
      </c>
      <c r="I39" s="44">
        <f>+SUMIF(Rohdaten!$A$1:'Rohdaten'!$A$65536,"&lt;"&amp;B39,Rohdaten!$B$1:'Rohdaten'!$B$65536)</f>
        <v>2677568.58</v>
      </c>
      <c r="J39" s="18"/>
      <c r="K39" s="18"/>
    </row>
    <row r="40" spans="1:11" x14ac:dyDescent="0.2">
      <c r="A40" s="38">
        <f t="shared" si="3"/>
        <v>43525</v>
      </c>
      <c r="B40" s="38">
        <f t="shared" si="2"/>
        <v>43555</v>
      </c>
      <c r="C40" s="46">
        <f>+H40-SUM(C$2:C39)</f>
        <v>0</v>
      </c>
      <c r="D40" s="47">
        <f t="shared" si="4"/>
        <v>0</v>
      </c>
      <c r="E40" s="48">
        <f>+I40-SUM(E$2:E39)</f>
        <v>0</v>
      </c>
      <c r="F40" s="47">
        <f t="shared" si="5"/>
        <v>0</v>
      </c>
      <c r="H40" s="43">
        <f>+COUNTIF(Rohdaten!$A$1:'Rohdaten'!$A$65536,"&lt;"&amp;B40)</f>
        <v>211</v>
      </c>
      <c r="I40" s="44">
        <f>+SUMIF(Rohdaten!$A$1:'Rohdaten'!$A$65536,"&lt;"&amp;B40,Rohdaten!$B$1:'Rohdaten'!$B$65536)</f>
        <v>2677568.58</v>
      </c>
      <c r="J40" s="18"/>
      <c r="K40" s="18"/>
    </row>
    <row r="41" spans="1:11" x14ac:dyDescent="0.2">
      <c r="A41" s="38">
        <f t="shared" si="3"/>
        <v>43556</v>
      </c>
      <c r="B41" s="38">
        <f t="shared" si="2"/>
        <v>43585</v>
      </c>
      <c r="C41" s="46">
        <f>+H41-SUM(C$2:C40)</f>
        <v>0</v>
      </c>
      <c r="D41" s="47">
        <f t="shared" si="4"/>
        <v>0</v>
      </c>
      <c r="E41" s="48">
        <f>+I41-SUM(E$2:E40)</f>
        <v>0</v>
      </c>
      <c r="F41" s="47">
        <f t="shared" si="5"/>
        <v>0</v>
      </c>
      <c r="H41" s="43">
        <f>+COUNTIF(Rohdaten!$A$1:'Rohdaten'!$A$65536,"&lt;"&amp;B41)</f>
        <v>211</v>
      </c>
      <c r="I41" s="44">
        <f>+SUMIF(Rohdaten!$A$1:'Rohdaten'!$A$65536,"&lt;"&amp;B41,Rohdaten!$B$1:'Rohdaten'!$B$65536)</f>
        <v>2677568.58</v>
      </c>
      <c r="J41" s="18"/>
      <c r="K41" s="18"/>
    </row>
    <row r="42" spans="1:11" x14ac:dyDescent="0.2">
      <c r="A42" s="38">
        <f t="shared" si="3"/>
        <v>43586</v>
      </c>
      <c r="B42" s="38">
        <f t="shared" si="2"/>
        <v>43616</v>
      </c>
      <c r="C42" s="46">
        <f>+H42-SUM(C$2:C41)</f>
        <v>0</v>
      </c>
      <c r="D42" s="47">
        <f t="shared" si="4"/>
        <v>0</v>
      </c>
      <c r="E42" s="48">
        <f>+I42-SUM(E$2:E41)</f>
        <v>0</v>
      </c>
      <c r="F42" s="47">
        <f t="shared" si="5"/>
        <v>0</v>
      </c>
      <c r="H42" s="43">
        <f>+COUNTIF(Rohdaten!$A$1:'Rohdaten'!$A$65536,"&lt;"&amp;B42)</f>
        <v>211</v>
      </c>
      <c r="I42" s="44">
        <f>+SUMIF(Rohdaten!$A$1:'Rohdaten'!$A$65536,"&lt;"&amp;B42,Rohdaten!$B$1:'Rohdaten'!$B$65536)</f>
        <v>2677568.58</v>
      </c>
      <c r="J42" s="18"/>
      <c r="K42" s="18"/>
    </row>
    <row r="43" spans="1:11" x14ac:dyDescent="0.2">
      <c r="A43" s="38">
        <f t="shared" si="3"/>
        <v>43617</v>
      </c>
      <c r="B43" s="38">
        <f t="shared" si="2"/>
        <v>43646</v>
      </c>
      <c r="C43" s="46">
        <f>+H43-SUM(C$2:C42)</f>
        <v>0</v>
      </c>
      <c r="D43" s="47">
        <f t="shared" si="4"/>
        <v>0</v>
      </c>
      <c r="E43" s="48">
        <f>+I43-SUM(E$2:E42)</f>
        <v>0</v>
      </c>
      <c r="F43" s="47">
        <f t="shared" si="5"/>
        <v>0</v>
      </c>
      <c r="H43" s="43">
        <f>+COUNTIF(Rohdaten!$A$1:'Rohdaten'!$A$65536,"&lt;"&amp;B43)</f>
        <v>211</v>
      </c>
      <c r="I43" s="44">
        <f>+SUMIF(Rohdaten!$A$1:'Rohdaten'!$A$65536,"&lt;"&amp;B43,Rohdaten!$B$1:'Rohdaten'!$B$65536)</f>
        <v>2677568.58</v>
      </c>
      <c r="J43" s="18"/>
      <c r="K43" s="18"/>
    </row>
    <row r="44" spans="1:11" x14ac:dyDescent="0.2">
      <c r="A44" s="38">
        <f t="shared" si="3"/>
        <v>43647</v>
      </c>
      <c r="B44" s="38">
        <f t="shared" si="2"/>
        <v>43677</v>
      </c>
      <c r="C44" s="46">
        <f>+H44-SUM(C$2:C43)</f>
        <v>0</v>
      </c>
      <c r="D44" s="47">
        <f t="shared" si="4"/>
        <v>0</v>
      </c>
      <c r="E44" s="48">
        <f>+I44-SUM(E$2:E43)</f>
        <v>0</v>
      </c>
      <c r="F44" s="47">
        <f t="shared" si="5"/>
        <v>0</v>
      </c>
      <c r="H44" s="43">
        <f>+COUNTIF(Rohdaten!$A$1:'Rohdaten'!$A$65536,"&lt;"&amp;B44)</f>
        <v>211</v>
      </c>
      <c r="I44" s="44">
        <f>+SUMIF(Rohdaten!$A$1:'Rohdaten'!$A$65536,"&lt;"&amp;B44,Rohdaten!$B$1:'Rohdaten'!$B$65536)</f>
        <v>2677568.58</v>
      </c>
      <c r="J44" s="18"/>
      <c r="K44" s="18"/>
    </row>
    <row r="45" spans="1:11" x14ac:dyDescent="0.2">
      <c r="A45" s="38">
        <f t="shared" si="3"/>
        <v>43678</v>
      </c>
      <c r="B45" s="38">
        <f t="shared" si="2"/>
        <v>43708</v>
      </c>
      <c r="C45" s="46">
        <f>+H45-SUM(C$2:C44)</f>
        <v>0</v>
      </c>
      <c r="D45" s="47">
        <f t="shared" si="4"/>
        <v>0</v>
      </c>
      <c r="E45" s="48">
        <f>+I45-SUM(E$2:E44)</f>
        <v>0</v>
      </c>
      <c r="F45" s="47">
        <f t="shared" si="5"/>
        <v>0</v>
      </c>
      <c r="H45" s="43">
        <f>+COUNTIF(Rohdaten!$A$1:'Rohdaten'!$A$65536,"&lt;"&amp;B45)</f>
        <v>211</v>
      </c>
      <c r="I45" s="44">
        <f>+SUMIF(Rohdaten!$A$1:'Rohdaten'!$A$65536,"&lt;"&amp;B45,Rohdaten!$B$1:'Rohdaten'!$B$65536)</f>
        <v>2677568.58</v>
      </c>
      <c r="J45" s="18"/>
      <c r="K45" s="18"/>
    </row>
    <row r="46" spans="1:11" x14ac:dyDescent="0.2">
      <c r="A46" s="38">
        <f t="shared" si="3"/>
        <v>43709</v>
      </c>
      <c r="B46" s="38">
        <f t="shared" si="2"/>
        <v>43738</v>
      </c>
      <c r="C46" s="46">
        <f>+H46-SUM(C$2:C45)</f>
        <v>0</v>
      </c>
      <c r="D46" s="47">
        <f t="shared" si="4"/>
        <v>0</v>
      </c>
      <c r="E46" s="48">
        <f>+I46-SUM(E$2:E45)</f>
        <v>0</v>
      </c>
      <c r="F46" s="47">
        <f t="shared" si="5"/>
        <v>0</v>
      </c>
      <c r="H46" s="43">
        <f>+COUNTIF(Rohdaten!$A$1:'Rohdaten'!$A$65536,"&lt;"&amp;B46)</f>
        <v>211</v>
      </c>
      <c r="I46" s="44">
        <f>+SUMIF(Rohdaten!$A$1:'Rohdaten'!$A$65536,"&lt;"&amp;B46,Rohdaten!$B$1:'Rohdaten'!$B$65536)</f>
        <v>2677568.58</v>
      </c>
      <c r="J46" s="18"/>
      <c r="K46" s="18"/>
    </row>
    <row r="47" spans="1:11" x14ac:dyDescent="0.2">
      <c r="A47" s="38">
        <f t="shared" si="3"/>
        <v>43739</v>
      </c>
      <c r="B47" s="38">
        <f t="shared" si="2"/>
        <v>43769</v>
      </c>
      <c r="C47" s="46">
        <f>+H47-SUM(C$2:C46)</f>
        <v>0</v>
      </c>
      <c r="D47" s="47">
        <f t="shared" si="4"/>
        <v>0</v>
      </c>
      <c r="E47" s="48">
        <f>+I47-SUM(E$2:E46)</f>
        <v>0</v>
      </c>
      <c r="F47" s="47">
        <f t="shared" si="5"/>
        <v>0</v>
      </c>
      <c r="H47" s="43">
        <f>+COUNTIF(Rohdaten!$A$1:'Rohdaten'!$A$65536,"&lt;"&amp;B47)</f>
        <v>211</v>
      </c>
      <c r="I47" s="44">
        <f>+SUMIF(Rohdaten!$A$1:'Rohdaten'!$A$65536,"&lt;"&amp;B47,Rohdaten!$B$1:'Rohdaten'!$B$65536)</f>
        <v>2677568.58</v>
      </c>
      <c r="J47" s="18"/>
      <c r="K47" s="18"/>
    </row>
    <row r="48" spans="1:11" x14ac:dyDescent="0.2">
      <c r="A48" s="38">
        <f t="shared" si="3"/>
        <v>43770</v>
      </c>
      <c r="B48" s="38">
        <f t="shared" si="2"/>
        <v>43799</v>
      </c>
      <c r="C48" s="46">
        <f>+H48-SUM(C$2:C47)</f>
        <v>0</v>
      </c>
      <c r="D48" s="47">
        <f t="shared" si="4"/>
        <v>0</v>
      </c>
      <c r="E48" s="48">
        <f>+I48-SUM(E$2:E47)</f>
        <v>0</v>
      </c>
      <c r="F48" s="47">
        <f t="shared" si="5"/>
        <v>0</v>
      </c>
      <c r="H48" s="43">
        <f>+COUNTIF(Rohdaten!$A$1:'Rohdaten'!$A$65536,"&lt;"&amp;B48)</f>
        <v>211</v>
      </c>
      <c r="I48" s="44">
        <f>+SUMIF(Rohdaten!$A$1:'Rohdaten'!$A$65536,"&lt;"&amp;B48,Rohdaten!$B$1:'Rohdaten'!$B$65536)</f>
        <v>2677568.58</v>
      </c>
      <c r="J48" s="18"/>
      <c r="K48" s="18"/>
    </row>
    <row r="49" spans="1:11" x14ac:dyDescent="0.2">
      <c r="A49" s="38">
        <f t="shared" si="3"/>
        <v>43800</v>
      </c>
      <c r="B49" s="38">
        <f t="shared" si="2"/>
        <v>43830</v>
      </c>
      <c r="C49" s="46">
        <f>+H49-SUM(C$2:C48)</f>
        <v>0</v>
      </c>
      <c r="D49" s="47">
        <f t="shared" si="4"/>
        <v>0</v>
      </c>
      <c r="E49" s="48">
        <f>+I49-SUM(E$2:E48)</f>
        <v>0</v>
      </c>
      <c r="F49" s="47">
        <f t="shared" si="5"/>
        <v>0</v>
      </c>
      <c r="H49" s="43">
        <f>+COUNTIF(Rohdaten!$A$1:'Rohdaten'!$A$65536,"&lt;"&amp;B49)</f>
        <v>211</v>
      </c>
      <c r="I49" s="44">
        <f>+SUMIF(Rohdaten!$A$1:'Rohdaten'!$A$65536,"&lt;"&amp;B49,Rohdaten!$B$1:'Rohdaten'!$B$65536)</f>
        <v>2677568.58</v>
      </c>
      <c r="J49" s="18"/>
      <c r="K49" s="18"/>
    </row>
    <row r="50" spans="1:11" x14ac:dyDescent="0.2">
      <c r="A50" s="38">
        <f t="shared" si="3"/>
        <v>43831</v>
      </c>
      <c r="B50" s="38">
        <f t="shared" si="2"/>
        <v>43861</v>
      </c>
      <c r="C50" s="46">
        <f>+H50-SUM(C$2:C49)</f>
        <v>0</v>
      </c>
      <c r="D50" s="47">
        <f t="shared" si="4"/>
        <v>0</v>
      </c>
      <c r="E50" s="48">
        <f>+I50-SUM(E$2:E49)</f>
        <v>0</v>
      </c>
      <c r="F50" s="47">
        <f t="shared" si="5"/>
        <v>0</v>
      </c>
      <c r="H50" s="43">
        <f>+COUNTIF(Rohdaten!$A$1:'Rohdaten'!$A$65536,"&lt;"&amp;B50)</f>
        <v>211</v>
      </c>
      <c r="I50" s="44">
        <f>+SUMIF(Rohdaten!$A$1:'Rohdaten'!$A$65536,"&lt;"&amp;B50,Rohdaten!$B$1:'Rohdaten'!$B$65536)</f>
        <v>2677568.58</v>
      </c>
      <c r="J50" s="18"/>
      <c r="K50" s="18"/>
    </row>
    <row r="51" spans="1:11" x14ac:dyDescent="0.2">
      <c r="A51" s="38">
        <f t="shared" si="3"/>
        <v>43862</v>
      </c>
      <c r="B51" s="38">
        <f t="shared" si="2"/>
        <v>43890</v>
      </c>
      <c r="C51" s="46">
        <f>+H51-SUM(C$2:C50)</f>
        <v>0</v>
      </c>
      <c r="D51" s="47">
        <f t="shared" si="4"/>
        <v>0</v>
      </c>
      <c r="E51" s="48">
        <f>+I51-SUM(E$2:E50)</f>
        <v>0</v>
      </c>
      <c r="F51" s="47">
        <f t="shared" si="5"/>
        <v>0</v>
      </c>
      <c r="H51" s="43">
        <f>+COUNTIF(Rohdaten!$A$1:'Rohdaten'!$A$65536,"&lt;"&amp;B51)</f>
        <v>211</v>
      </c>
      <c r="I51" s="44">
        <f>+SUMIF(Rohdaten!$A$1:'Rohdaten'!$A$65536,"&lt;"&amp;B51,Rohdaten!$B$1:'Rohdaten'!$B$65536)</f>
        <v>2677568.58</v>
      </c>
      <c r="J51" s="18"/>
      <c r="K51" s="18"/>
    </row>
    <row r="52" spans="1:11" x14ac:dyDescent="0.2">
      <c r="A52" s="38">
        <f t="shared" si="3"/>
        <v>43891</v>
      </c>
      <c r="B52" s="38">
        <f t="shared" si="2"/>
        <v>43921</v>
      </c>
      <c r="C52" s="46">
        <f>+H52-SUM(C$2:C51)</f>
        <v>0</v>
      </c>
      <c r="D52" s="47">
        <f t="shared" si="4"/>
        <v>0</v>
      </c>
      <c r="E52" s="48">
        <f>+I52-SUM(E$2:E51)</f>
        <v>0</v>
      </c>
      <c r="F52" s="47">
        <f t="shared" si="5"/>
        <v>0</v>
      </c>
      <c r="H52" s="43">
        <f>+COUNTIF(Rohdaten!$A$1:'Rohdaten'!$A$65536,"&lt;"&amp;B52)</f>
        <v>211</v>
      </c>
      <c r="I52" s="44">
        <f>+SUMIF(Rohdaten!$A$1:'Rohdaten'!$A$65536,"&lt;"&amp;B52,Rohdaten!$B$1:'Rohdaten'!$B$65536)</f>
        <v>2677568.58</v>
      </c>
      <c r="J52" s="18"/>
      <c r="K52" s="18"/>
    </row>
    <row r="53" spans="1:11" x14ac:dyDescent="0.2">
      <c r="A53" s="38">
        <f t="shared" si="3"/>
        <v>43922</v>
      </c>
      <c r="B53" s="38">
        <f t="shared" si="2"/>
        <v>43951</v>
      </c>
      <c r="C53" s="46">
        <f>+H53-SUM(C$2:C52)</f>
        <v>0</v>
      </c>
      <c r="D53" s="47">
        <f t="shared" si="4"/>
        <v>0</v>
      </c>
      <c r="E53" s="48">
        <f>+I53-SUM(E$2:E52)</f>
        <v>0</v>
      </c>
      <c r="F53" s="47">
        <f t="shared" si="5"/>
        <v>0</v>
      </c>
      <c r="H53" s="43">
        <f>+COUNTIF(Rohdaten!$A$1:'Rohdaten'!$A$65536,"&lt;"&amp;B53)</f>
        <v>211</v>
      </c>
      <c r="I53" s="44">
        <f>+SUMIF(Rohdaten!$A$1:'Rohdaten'!$A$65536,"&lt;"&amp;B53,Rohdaten!$B$1:'Rohdaten'!$B$65536)</f>
        <v>2677568.58</v>
      </c>
      <c r="J53" s="18"/>
      <c r="K53" s="18"/>
    </row>
    <row r="54" spans="1:11" x14ac:dyDescent="0.2">
      <c r="A54" s="38">
        <f t="shared" si="3"/>
        <v>43952</v>
      </c>
      <c r="B54" s="38">
        <f t="shared" si="2"/>
        <v>43982</v>
      </c>
      <c r="C54" s="46">
        <f>+H54-SUM(C$2:C53)</f>
        <v>0</v>
      </c>
      <c r="D54" s="47">
        <f t="shared" si="4"/>
        <v>0</v>
      </c>
      <c r="E54" s="48">
        <f>+I54-SUM(E$2:E53)</f>
        <v>0</v>
      </c>
      <c r="F54" s="47">
        <f t="shared" si="5"/>
        <v>0</v>
      </c>
      <c r="H54" s="43">
        <f>+COUNTIF(Rohdaten!$A$1:'Rohdaten'!$A$65536,"&lt;"&amp;B54)</f>
        <v>211</v>
      </c>
      <c r="I54" s="44">
        <f>+SUMIF(Rohdaten!$A$1:'Rohdaten'!$A$65536,"&lt;"&amp;B54,Rohdaten!$B$1:'Rohdaten'!$B$65536)</f>
        <v>2677568.58</v>
      </c>
      <c r="J54" s="18"/>
      <c r="K54" s="18"/>
    </row>
    <row r="55" spans="1:11" x14ac:dyDescent="0.2">
      <c r="A55" s="38">
        <f t="shared" si="3"/>
        <v>43983</v>
      </c>
      <c r="B55" s="38">
        <f t="shared" si="2"/>
        <v>44012</v>
      </c>
      <c r="C55" s="46">
        <f>+H55-SUM(C$2:C54)</f>
        <v>0</v>
      </c>
      <c r="D55" s="47">
        <f t="shared" si="4"/>
        <v>0</v>
      </c>
      <c r="E55" s="48">
        <f>+I55-SUM(E$2:E54)</f>
        <v>0</v>
      </c>
      <c r="F55" s="47">
        <f t="shared" si="5"/>
        <v>0</v>
      </c>
      <c r="H55" s="43">
        <f>+COUNTIF(Rohdaten!$A$1:'Rohdaten'!$A$65536,"&lt;"&amp;B55)</f>
        <v>211</v>
      </c>
      <c r="I55" s="44">
        <f>+SUMIF(Rohdaten!$A$1:'Rohdaten'!$A$65536,"&lt;"&amp;B55,Rohdaten!$B$1:'Rohdaten'!$B$65536)</f>
        <v>2677568.58</v>
      </c>
      <c r="J55" s="18"/>
      <c r="K55" s="18"/>
    </row>
    <row r="56" spans="1:11" x14ac:dyDescent="0.2">
      <c r="A56" s="38">
        <f t="shared" si="3"/>
        <v>44013</v>
      </c>
      <c r="B56" s="38">
        <f t="shared" si="2"/>
        <v>44043</v>
      </c>
      <c r="C56" s="46">
        <f>+H56-SUM(C$2:C55)</f>
        <v>0</v>
      </c>
      <c r="D56" s="47">
        <f t="shared" si="4"/>
        <v>0</v>
      </c>
      <c r="E56" s="48">
        <f>+I56-SUM(E$2:E55)</f>
        <v>0</v>
      </c>
      <c r="F56" s="47">
        <f t="shared" si="5"/>
        <v>0</v>
      </c>
      <c r="H56" s="43">
        <f>+COUNTIF(Rohdaten!$A$1:'Rohdaten'!$A$65536,"&lt;"&amp;B56)</f>
        <v>211</v>
      </c>
      <c r="I56" s="44">
        <f>+SUMIF(Rohdaten!$A$1:'Rohdaten'!$A$65536,"&lt;"&amp;B56,Rohdaten!$B$1:'Rohdaten'!$B$65536)</f>
        <v>2677568.58</v>
      </c>
      <c r="J56" s="18"/>
      <c r="K56" s="18"/>
    </row>
    <row r="57" spans="1:11" x14ac:dyDescent="0.2">
      <c r="A57" s="38">
        <f t="shared" si="3"/>
        <v>44044</v>
      </c>
      <c r="B57" s="38">
        <f t="shared" si="2"/>
        <v>44074</v>
      </c>
      <c r="C57" s="46">
        <f>+H57-SUM(C$2:C56)</f>
        <v>0</v>
      </c>
      <c r="D57" s="47">
        <f t="shared" si="4"/>
        <v>0</v>
      </c>
      <c r="E57" s="48">
        <f>+I57-SUM(E$2:E56)</f>
        <v>0</v>
      </c>
      <c r="F57" s="47">
        <f t="shared" si="5"/>
        <v>0</v>
      </c>
      <c r="H57" s="43">
        <f>+COUNTIF(Rohdaten!$A$1:'Rohdaten'!$A$65536,"&lt;"&amp;B57)</f>
        <v>211</v>
      </c>
      <c r="I57" s="44">
        <f>+SUMIF(Rohdaten!$A$1:'Rohdaten'!$A$65536,"&lt;"&amp;B57,Rohdaten!$B$1:'Rohdaten'!$B$65536)</f>
        <v>2677568.58</v>
      </c>
      <c r="J57" s="18"/>
      <c r="K57" s="18"/>
    </row>
    <row r="58" spans="1:11" x14ac:dyDescent="0.2">
      <c r="A58" s="38">
        <f t="shared" si="3"/>
        <v>44075</v>
      </c>
      <c r="B58" s="38">
        <f t="shared" si="2"/>
        <v>44104</v>
      </c>
      <c r="C58" s="46">
        <f>+H58-SUM(C$2:C57)</f>
        <v>0</v>
      </c>
      <c r="D58" s="47">
        <f t="shared" si="4"/>
        <v>0</v>
      </c>
      <c r="E58" s="48">
        <f>+I58-SUM(E$2:E57)</f>
        <v>0</v>
      </c>
      <c r="F58" s="47">
        <f t="shared" si="5"/>
        <v>0</v>
      </c>
      <c r="H58" s="43">
        <f>+COUNTIF(Rohdaten!$A$1:'Rohdaten'!$A$65536,"&lt;"&amp;B58)</f>
        <v>211</v>
      </c>
      <c r="I58" s="44">
        <f>+SUMIF(Rohdaten!$A$1:'Rohdaten'!$A$65536,"&lt;"&amp;B58,Rohdaten!$B$1:'Rohdaten'!$B$65536)</f>
        <v>2677568.58</v>
      </c>
      <c r="J58" s="18"/>
      <c r="K58" s="18"/>
    </row>
    <row r="59" spans="1:11" x14ac:dyDescent="0.2">
      <c r="A59" s="38">
        <f t="shared" si="3"/>
        <v>44105</v>
      </c>
      <c r="B59" s="38">
        <f t="shared" si="2"/>
        <v>44135</v>
      </c>
      <c r="C59" s="46">
        <f>+H59-SUM(C$2:C58)</f>
        <v>0</v>
      </c>
      <c r="D59" s="47">
        <f t="shared" si="4"/>
        <v>0</v>
      </c>
      <c r="E59" s="48">
        <f>+I59-SUM(E$2:E58)</f>
        <v>0</v>
      </c>
      <c r="F59" s="47">
        <f t="shared" si="5"/>
        <v>0</v>
      </c>
      <c r="H59" s="43">
        <f>+COUNTIF(Rohdaten!$A$1:'Rohdaten'!$A$65536,"&lt;"&amp;B59)</f>
        <v>211</v>
      </c>
      <c r="I59" s="44">
        <f>+SUMIF(Rohdaten!$A$1:'Rohdaten'!$A$65536,"&lt;"&amp;B59,Rohdaten!$B$1:'Rohdaten'!$B$65536)</f>
        <v>2677568.58</v>
      </c>
      <c r="J59" s="18"/>
      <c r="K59" s="18"/>
    </row>
    <row r="60" spans="1:11" x14ac:dyDescent="0.2">
      <c r="A60" s="38">
        <f t="shared" si="3"/>
        <v>44136</v>
      </c>
      <c r="B60" s="38">
        <f t="shared" si="2"/>
        <v>44165</v>
      </c>
      <c r="C60" s="46">
        <f>+H60-SUM(C$2:C59)</f>
        <v>0</v>
      </c>
      <c r="D60" s="47">
        <f t="shared" si="4"/>
        <v>0</v>
      </c>
      <c r="E60" s="48">
        <f>+I60-SUM(E$2:E59)</f>
        <v>0</v>
      </c>
      <c r="F60" s="47">
        <f t="shared" si="5"/>
        <v>0</v>
      </c>
      <c r="H60" s="43">
        <f>+COUNTIF(Rohdaten!$A$1:'Rohdaten'!$A$65536,"&lt;"&amp;B60)</f>
        <v>211</v>
      </c>
      <c r="I60" s="44">
        <f>+SUMIF(Rohdaten!$A$1:'Rohdaten'!$A$65536,"&lt;"&amp;B60,Rohdaten!$B$1:'Rohdaten'!$B$65536)</f>
        <v>2677568.58</v>
      </c>
      <c r="J60" s="18"/>
      <c r="K60" s="18"/>
    </row>
    <row r="61" spans="1:11" x14ac:dyDescent="0.2">
      <c r="A61" s="38">
        <f t="shared" si="3"/>
        <v>44166</v>
      </c>
      <c r="B61" s="38">
        <f t="shared" si="2"/>
        <v>44196</v>
      </c>
      <c r="C61" s="46">
        <f>+H61-SUM(C$2:C60)</f>
        <v>0</v>
      </c>
      <c r="D61" s="47">
        <f t="shared" si="4"/>
        <v>0</v>
      </c>
      <c r="E61" s="48">
        <f>+I61-SUM(E$2:E60)</f>
        <v>0</v>
      </c>
      <c r="F61" s="47">
        <f t="shared" si="5"/>
        <v>0</v>
      </c>
      <c r="H61" s="43">
        <f>+COUNTIF(Rohdaten!$A$1:'Rohdaten'!$A$65536,"&lt;"&amp;B61)</f>
        <v>211</v>
      </c>
      <c r="I61" s="44">
        <f>+SUMIF(Rohdaten!$A$1:'Rohdaten'!$A$65536,"&lt;"&amp;B61,Rohdaten!$B$1:'Rohdaten'!$B$65536)</f>
        <v>2677568.58</v>
      </c>
      <c r="J61" s="18"/>
      <c r="K61" s="18"/>
    </row>
    <row r="62" spans="1:11" x14ac:dyDescent="0.2">
      <c r="A62" s="38">
        <f t="shared" si="3"/>
        <v>44197</v>
      </c>
      <c r="B62" s="38">
        <f t="shared" si="2"/>
        <v>44227</v>
      </c>
      <c r="C62" s="46">
        <f>+H62-SUM(C$2:C61)</f>
        <v>0</v>
      </c>
      <c r="D62" s="47">
        <f t="shared" si="4"/>
        <v>0</v>
      </c>
      <c r="E62" s="48">
        <f>+I62-SUM(E$2:E61)</f>
        <v>0</v>
      </c>
      <c r="F62" s="47">
        <f t="shared" si="5"/>
        <v>0</v>
      </c>
      <c r="H62" s="43">
        <f>+COUNTIF(Rohdaten!$A$1:'Rohdaten'!$A$65536,"&lt;"&amp;B62)</f>
        <v>211</v>
      </c>
      <c r="I62" s="44">
        <f>+SUMIF(Rohdaten!$A$1:'Rohdaten'!$A$65536,"&lt;"&amp;B62,Rohdaten!$B$1:'Rohdaten'!$B$65536)</f>
        <v>2677568.58</v>
      </c>
      <c r="J62" s="18"/>
      <c r="K62" s="18"/>
    </row>
    <row r="63" spans="1:11" x14ac:dyDescent="0.2">
      <c r="A63" s="38">
        <f t="shared" si="3"/>
        <v>44228</v>
      </c>
      <c r="B63" s="38">
        <f t="shared" si="2"/>
        <v>44255</v>
      </c>
      <c r="C63" s="46">
        <f>+H63-SUM(C$2:C62)</f>
        <v>0</v>
      </c>
      <c r="D63" s="47">
        <f t="shared" si="4"/>
        <v>0</v>
      </c>
      <c r="E63" s="48">
        <f>+I63-SUM(E$2:E62)</f>
        <v>0</v>
      </c>
      <c r="F63" s="47">
        <f t="shared" si="5"/>
        <v>0</v>
      </c>
      <c r="H63" s="43">
        <f>+COUNTIF(Rohdaten!$A$1:'Rohdaten'!$A$65536,"&lt;"&amp;B63)</f>
        <v>211</v>
      </c>
      <c r="I63" s="44">
        <f>+SUMIF(Rohdaten!$A$1:'Rohdaten'!$A$65536,"&lt;"&amp;B63,Rohdaten!$B$1:'Rohdaten'!$B$65536)</f>
        <v>2677568.58</v>
      </c>
      <c r="J63" s="18"/>
      <c r="K63" s="18"/>
    </row>
    <row r="64" spans="1:11" x14ac:dyDescent="0.2">
      <c r="A64" s="38">
        <f t="shared" si="3"/>
        <v>44256</v>
      </c>
      <c r="B64" s="38">
        <f t="shared" si="2"/>
        <v>44286</v>
      </c>
      <c r="C64" s="46">
        <f>+H64-SUM(C$2:C63)</f>
        <v>0</v>
      </c>
      <c r="D64" s="47">
        <f t="shared" si="4"/>
        <v>0</v>
      </c>
      <c r="E64" s="48">
        <f>+I64-SUM(E$2:E63)</f>
        <v>0</v>
      </c>
      <c r="F64" s="47">
        <f t="shared" si="5"/>
        <v>0</v>
      </c>
      <c r="H64" s="43">
        <f>+COUNTIF(Rohdaten!$A$1:'Rohdaten'!$A$65536,"&lt;"&amp;B64)</f>
        <v>211</v>
      </c>
      <c r="I64" s="44">
        <f>+SUMIF(Rohdaten!$A$1:'Rohdaten'!$A$65536,"&lt;"&amp;B64,Rohdaten!$B$1:'Rohdaten'!$B$65536)</f>
        <v>2677568.58</v>
      </c>
      <c r="J64" s="18"/>
      <c r="K64" s="18"/>
    </row>
    <row r="65" spans="1:11" x14ac:dyDescent="0.2">
      <c r="A65" s="38">
        <f t="shared" si="3"/>
        <v>44287</v>
      </c>
      <c r="B65" s="38">
        <f t="shared" si="2"/>
        <v>44316</v>
      </c>
      <c r="C65" s="46">
        <f>+H65-SUM(C$2:C64)</f>
        <v>0</v>
      </c>
      <c r="D65" s="47">
        <f t="shared" si="4"/>
        <v>0</v>
      </c>
      <c r="E65" s="48">
        <f>+I65-SUM(E$2:E64)</f>
        <v>0</v>
      </c>
      <c r="F65" s="47">
        <f t="shared" si="5"/>
        <v>0</v>
      </c>
      <c r="H65" s="43">
        <f>+COUNTIF(Rohdaten!$A$1:'Rohdaten'!$A$65536,"&lt;"&amp;B65)</f>
        <v>211</v>
      </c>
      <c r="I65" s="44">
        <f>+SUMIF(Rohdaten!$A$1:'Rohdaten'!$A$65536,"&lt;"&amp;B65,Rohdaten!$B$1:'Rohdaten'!$B$65536)</f>
        <v>2677568.58</v>
      </c>
      <c r="J65" s="18"/>
      <c r="K65" s="18"/>
    </row>
    <row r="66" spans="1:11" x14ac:dyDescent="0.2">
      <c r="A66" s="38">
        <f t="shared" si="3"/>
        <v>44317</v>
      </c>
      <c r="B66" s="38">
        <f t="shared" si="2"/>
        <v>44347</v>
      </c>
      <c r="C66" s="46">
        <f>+H66-SUM(C$2:C65)</f>
        <v>0</v>
      </c>
      <c r="D66" s="47">
        <f t="shared" ref="D66:D97" si="6">+C66/MAX($H:$H)</f>
        <v>0</v>
      </c>
      <c r="E66" s="48">
        <f>+I66-SUM(E$2:E65)</f>
        <v>0</v>
      </c>
      <c r="F66" s="47">
        <f t="shared" ref="F66:F97" si="7">+E66/MAX($I:$I)</f>
        <v>0</v>
      </c>
      <c r="H66" s="43">
        <f>+COUNTIF(Rohdaten!$A$1:'Rohdaten'!$A$65536,"&lt;"&amp;B66)</f>
        <v>211</v>
      </c>
      <c r="I66" s="44">
        <f>+SUMIF(Rohdaten!$A$1:'Rohdaten'!$A$65536,"&lt;"&amp;B66,Rohdaten!$B$1:'Rohdaten'!$B$65536)</f>
        <v>2677568.58</v>
      </c>
      <c r="J66" s="18"/>
      <c r="K66" s="18"/>
    </row>
    <row r="67" spans="1:11" x14ac:dyDescent="0.2">
      <c r="A67" s="38">
        <f t="shared" si="3"/>
        <v>44348</v>
      </c>
      <c r="B67" s="38">
        <f t="shared" ref="B67:B130" si="8">+EOMONTH(A67,0)</f>
        <v>44377</v>
      </c>
      <c r="C67" s="46">
        <f>+H67-SUM(C$2:C66)</f>
        <v>0</v>
      </c>
      <c r="D67" s="47">
        <f t="shared" si="6"/>
        <v>0</v>
      </c>
      <c r="E67" s="48">
        <f>+I67-SUM(E$2:E66)</f>
        <v>0</v>
      </c>
      <c r="F67" s="47">
        <f t="shared" si="7"/>
        <v>0</v>
      </c>
      <c r="H67" s="43">
        <f>+COUNTIF(Rohdaten!$A$1:'Rohdaten'!$A$65536,"&lt;"&amp;B67)</f>
        <v>211</v>
      </c>
      <c r="I67" s="44">
        <f>+SUMIF(Rohdaten!$A$1:'Rohdaten'!$A$65536,"&lt;"&amp;B67,Rohdaten!$B$1:'Rohdaten'!$B$65536)</f>
        <v>2677568.58</v>
      </c>
      <c r="J67" s="18"/>
      <c r="K67" s="18"/>
    </row>
    <row r="68" spans="1:11" x14ac:dyDescent="0.2">
      <c r="A68" s="38">
        <f t="shared" ref="A68:A131" si="9">+B67+1</f>
        <v>44378</v>
      </c>
      <c r="B68" s="38">
        <f t="shared" si="8"/>
        <v>44408</v>
      </c>
      <c r="C68" s="46">
        <f>+H68-SUM(C$2:C67)</f>
        <v>0</v>
      </c>
      <c r="D68" s="47">
        <f t="shared" si="6"/>
        <v>0</v>
      </c>
      <c r="E68" s="48">
        <f>+I68-SUM(E$2:E67)</f>
        <v>0</v>
      </c>
      <c r="F68" s="47">
        <f t="shared" si="7"/>
        <v>0</v>
      </c>
      <c r="H68" s="43">
        <f>+COUNTIF(Rohdaten!$A$1:'Rohdaten'!$A$65536,"&lt;"&amp;B68)</f>
        <v>211</v>
      </c>
      <c r="I68" s="44">
        <f>+SUMIF(Rohdaten!$A$1:'Rohdaten'!$A$65536,"&lt;"&amp;B68,Rohdaten!$B$1:'Rohdaten'!$B$65536)</f>
        <v>2677568.58</v>
      </c>
      <c r="J68" s="18"/>
      <c r="K68" s="18"/>
    </row>
    <row r="69" spans="1:11" x14ac:dyDescent="0.2">
      <c r="A69" s="38">
        <f t="shared" si="9"/>
        <v>44409</v>
      </c>
      <c r="B69" s="38">
        <f t="shared" si="8"/>
        <v>44439</v>
      </c>
      <c r="C69" s="46">
        <f>+H69-SUM(C$2:C68)</f>
        <v>0</v>
      </c>
      <c r="D69" s="47">
        <f t="shared" si="6"/>
        <v>0</v>
      </c>
      <c r="E69" s="48">
        <f>+I69-SUM(E$2:E68)</f>
        <v>0</v>
      </c>
      <c r="F69" s="47">
        <f t="shared" si="7"/>
        <v>0</v>
      </c>
      <c r="H69" s="43">
        <f>+COUNTIF(Rohdaten!$A$1:'Rohdaten'!$A$65536,"&lt;"&amp;B69)</f>
        <v>211</v>
      </c>
      <c r="I69" s="44">
        <f>+SUMIF(Rohdaten!$A$1:'Rohdaten'!$A$65536,"&lt;"&amp;B69,Rohdaten!$B$1:'Rohdaten'!$B$65536)</f>
        <v>2677568.58</v>
      </c>
      <c r="J69" s="18"/>
      <c r="K69" s="18"/>
    </row>
    <row r="70" spans="1:11" x14ac:dyDescent="0.2">
      <c r="A70" s="38">
        <f t="shared" si="9"/>
        <v>44440</v>
      </c>
      <c r="B70" s="38">
        <f t="shared" si="8"/>
        <v>44469</v>
      </c>
      <c r="C70" s="46">
        <f>+H70-SUM(C$2:C69)</f>
        <v>0</v>
      </c>
      <c r="D70" s="47">
        <f t="shared" si="6"/>
        <v>0</v>
      </c>
      <c r="E70" s="48">
        <f>+I70-SUM(E$2:E69)</f>
        <v>0</v>
      </c>
      <c r="F70" s="47">
        <f t="shared" si="7"/>
        <v>0</v>
      </c>
      <c r="H70" s="43">
        <f>+COUNTIF(Rohdaten!$A$1:'Rohdaten'!$A$65536,"&lt;"&amp;B70)</f>
        <v>211</v>
      </c>
      <c r="I70" s="44">
        <f>+SUMIF(Rohdaten!$A$1:'Rohdaten'!$A$65536,"&lt;"&amp;B70,Rohdaten!$B$1:'Rohdaten'!$B$65536)</f>
        <v>2677568.58</v>
      </c>
      <c r="J70" s="18"/>
      <c r="K70" s="18"/>
    </row>
    <row r="71" spans="1:11" x14ac:dyDescent="0.2">
      <c r="A71" s="38">
        <f t="shared" si="9"/>
        <v>44470</v>
      </c>
      <c r="B71" s="38">
        <f t="shared" si="8"/>
        <v>44500</v>
      </c>
      <c r="C71" s="46">
        <f>+H71-SUM(C$2:C70)</f>
        <v>0</v>
      </c>
      <c r="D71" s="47">
        <f t="shared" si="6"/>
        <v>0</v>
      </c>
      <c r="E71" s="48">
        <f>+I71-SUM(E$2:E70)</f>
        <v>0</v>
      </c>
      <c r="F71" s="47">
        <f t="shared" si="7"/>
        <v>0</v>
      </c>
      <c r="H71" s="43">
        <f>+COUNTIF(Rohdaten!$A$1:'Rohdaten'!$A$65536,"&lt;"&amp;B71)</f>
        <v>211</v>
      </c>
      <c r="I71" s="44">
        <f>+SUMIF(Rohdaten!$A$1:'Rohdaten'!$A$65536,"&lt;"&amp;B71,Rohdaten!$B$1:'Rohdaten'!$B$65536)</f>
        <v>2677568.58</v>
      </c>
      <c r="J71" s="18"/>
      <c r="K71" s="18"/>
    </row>
    <row r="72" spans="1:11" x14ac:dyDescent="0.2">
      <c r="A72" s="38">
        <f t="shared" si="9"/>
        <v>44501</v>
      </c>
      <c r="B72" s="38">
        <f t="shared" si="8"/>
        <v>44530</v>
      </c>
      <c r="C72" s="46">
        <f>+H72-SUM(C$2:C71)</f>
        <v>0</v>
      </c>
      <c r="D72" s="47">
        <f t="shared" si="6"/>
        <v>0</v>
      </c>
      <c r="E72" s="48">
        <f>+I72-SUM(E$2:E71)</f>
        <v>0</v>
      </c>
      <c r="F72" s="47">
        <f t="shared" si="7"/>
        <v>0</v>
      </c>
      <c r="H72" s="43">
        <f>+COUNTIF(Rohdaten!$A$1:'Rohdaten'!$A$65536,"&lt;"&amp;B72)</f>
        <v>211</v>
      </c>
      <c r="I72" s="44">
        <f>+SUMIF(Rohdaten!$A$1:'Rohdaten'!$A$65536,"&lt;"&amp;B72,Rohdaten!$B$1:'Rohdaten'!$B$65536)</f>
        <v>2677568.58</v>
      </c>
      <c r="J72" s="18"/>
      <c r="K72" s="18"/>
    </row>
    <row r="73" spans="1:11" x14ac:dyDescent="0.2">
      <c r="A73" s="38">
        <f t="shared" si="9"/>
        <v>44531</v>
      </c>
      <c r="B73" s="38">
        <f t="shared" si="8"/>
        <v>44561</v>
      </c>
      <c r="C73" s="46">
        <f>+H73-SUM(C$2:C72)</f>
        <v>0</v>
      </c>
      <c r="D73" s="47">
        <f t="shared" si="6"/>
        <v>0</v>
      </c>
      <c r="E73" s="48">
        <f>+I73-SUM(E$2:E72)</f>
        <v>0</v>
      </c>
      <c r="F73" s="47">
        <f t="shared" si="7"/>
        <v>0</v>
      </c>
      <c r="H73" s="43">
        <f>+COUNTIF(Rohdaten!$A$1:'Rohdaten'!$A$65536,"&lt;"&amp;B73)</f>
        <v>211</v>
      </c>
      <c r="I73" s="44">
        <f>+SUMIF(Rohdaten!$A$1:'Rohdaten'!$A$65536,"&lt;"&amp;B73,Rohdaten!$B$1:'Rohdaten'!$B$65536)</f>
        <v>2677568.58</v>
      </c>
      <c r="J73" s="18"/>
      <c r="K73" s="18"/>
    </row>
    <row r="74" spans="1:11" x14ac:dyDescent="0.2">
      <c r="A74" s="38">
        <f t="shared" si="9"/>
        <v>44562</v>
      </c>
      <c r="B74" s="38">
        <f t="shared" si="8"/>
        <v>44592</v>
      </c>
      <c r="C74" s="46">
        <f>+H74-SUM(C$2:C73)</f>
        <v>0</v>
      </c>
      <c r="D74" s="47">
        <f t="shared" si="6"/>
        <v>0</v>
      </c>
      <c r="E74" s="48">
        <f>+I74-SUM(E$2:E73)</f>
        <v>0</v>
      </c>
      <c r="F74" s="47">
        <f t="shared" si="7"/>
        <v>0</v>
      </c>
      <c r="H74" s="43">
        <f>+COUNTIF(Rohdaten!$A$1:'Rohdaten'!$A$65536,"&lt;"&amp;B74)</f>
        <v>211</v>
      </c>
      <c r="I74" s="44">
        <f>+SUMIF(Rohdaten!$A$1:'Rohdaten'!$A$65536,"&lt;"&amp;B74,Rohdaten!$B$1:'Rohdaten'!$B$65536)</f>
        <v>2677568.58</v>
      </c>
      <c r="J74" s="18"/>
      <c r="K74" s="18"/>
    </row>
    <row r="75" spans="1:11" x14ac:dyDescent="0.2">
      <c r="A75" s="38">
        <f t="shared" si="9"/>
        <v>44593</v>
      </c>
      <c r="B75" s="38">
        <f t="shared" si="8"/>
        <v>44620</v>
      </c>
      <c r="C75" s="46">
        <f>+H75-SUM(C$2:C74)</f>
        <v>0</v>
      </c>
      <c r="D75" s="47">
        <f t="shared" si="6"/>
        <v>0</v>
      </c>
      <c r="E75" s="48">
        <f>+I75-SUM(E$2:E74)</f>
        <v>0</v>
      </c>
      <c r="F75" s="47">
        <f t="shared" si="7"/>
        <v>0</v>
      </c>
      <c r="H75" s="43">
        <f>+COUNTIF(Rohdaten!$A$1:'Rohdaten'!$A$65536,"&lt;"&amp;B75)</f>
        <v>211</v>
      </c>
      <c r="I75" s="44">
        <f>+SUMIF(Rohdaten!$A$1:'Rohdaten'!$A$65536,"&lt;"&amp;B75,Rohdaten!$B$1:'Rohdaten'!$B$65536)</f>
        <v>2677568.58</v>
      </c>
      <c r="J75" s="18"/>
      <c r="K75" s="18"/>
    </row>
    <row r="76" spans="1:11" x14ac:dyDescent="0.2">
      <c r="A76" s="38">
        <f t="shared" si="9"/>
        <v>44621</v>
      </c>
      <c r="B76" s="38">
        <f t="shared" si="8"/>
        <v>44651</v>
      </c>
      <c r="C76" s="46">
        <f>+H76-SUM(C$2:C75)</f>
        <v>0</v>
      </c>
      <c r="D76" s="47">
        <f t="shared" si="6"/>
        <v>0</v>
      </c>
      <c r="E76" s="48">
        <f>+I76-SUM(E$2:E75)</f>
        <v>0</v>
      </c>
      <c r="F76" s="47">
        <f t="shared" si="7"/>
        <v>0</v>
      </c>
      <c r="H76" s="43">
        <f>+COUNTIF(Rohdaten!$A$1:'Rohdaten'!$A$65536,"&lt;"&amp;B76)</f>
        <v>211</v>
      </c>
      <c r="I76" s="44">
        <f>+SUMIF(Rohdaten!$A$1:'Rohdaten'!$A$65536,"&lt;"&amp;B76,Rohdaten!$B$1:'Rohdaten'!$B$65536)</f>
        <v>2677568.58</v>
      </c>
      <c r="J76" s="18"/>
      <c r="K76" s="18"/>
    </row>
    <row r="77" spans="1:11" x14ac:dyDescent="0.2">
      <c r="A77" s="38">
        <f t="shared" si="9"/>
        <v>44652</v>
      </c>
      <c r="B77" s="38">
        <f t="shared" si="8"/>
        <v>44681</v>
      </c>
      <c r="C77" s="46">
        <f>+H77-SUM(C$2:C76)</f>
        <v>0</v>
      </c>
      <c r="D77" s="47">
        <f t="shared" si="6"/>
        <v>0</v>
      </c>
      <c r="E77" s="48">
        <f>+I77-SUM(E$2:E76)</f>
        <v>0</v>
      </c>
      <c r="F77" s="47">
        <f t="shared" si="7"/>
        <v>0</v>
      </c>
      <c r="H77" s="43">
        <f>+COUNTIF(Rohdaten!$A$1:'Rohdaten'!$A$65536,"&lt;"&amp;B77)</f>
        <v>211</v>
      </c>
      <c r="I77" s="44">
        <f>+SUMIF(Rohdaten!$A$1:'Rohdaten'!$A$65536,"&lt;"&amp;B77,Rohdaten!$B$1:'Rohdaten'!$B$65536)</f>
        <v>2677568.58</v>
      </c>
      <c r="J77" s="18"/>
      <c r="K77" s="18"/>
    </row>
    <row r="78" spans="1:11" x14ac:dyDescent="0.2">
      <c r="A78" s="38">
        <f t="shared" si="9"/>
        <v>44682</v>
      </c>
      <c r="B78" s="38">
        <f t="shared" si="8"/>
        <v>44712</v>
      </c>
      <c r="C78" s="46">
        <f>+H78-SUM(C$2:C77)</f>
        <v>0</v>
      </c>
      <c r="D78" s="47">
        <f t="shared" si="6"/>
        <v>0</v>
      </c>
      <c r="E78" s="48">
        <f>+I78-SUM(E$2:E77)</f>
        <v>0</v>
      </c>
      <c r="F78" s="47">
        <f t="shared" si="7"/>
        <v>0</v>
      </c>
      <c r="H78" s="43">
        <f>+COUNTIF(Rohdaten!$A$1:'Rohdaten'!$A$65536,"&lt;"&amp;B78)</f>
        <v>211</v>
      </c>
      <c r="I78" s="44">
        <f>+SUMIF(Rohdaten!$A$1:'Rohdaten'!$A$65536,"&lt;"&amp;B78,Rohdaten!$B$1:'Rohdaten'!$B$65536)</f>
        <v>2677568.58</v>
      </c>
      <c r="J78" s="18"/>
      <c r="K78" s="18"/>
    </row>
    <row r="79" spans="1:11" x14ac:dyDescent="0.2">
      <c r="A79" s="38">
        <f t="shared" si="9"/>
        <v>44713</v>
      </c>
      <c r="B79" s="38">
        <f t="shared" si="8"/>
        <v>44742</v>
      </c>
      <c r="C79" s="46">
        <f>+H79-SUM(C$2:C78)</f>
        <v>0</v>
      </c>
      <c r="D79" s="47">
        <f t="shared" si="6"/>
        <v>0</v>
      </c>
      <c r="E79" s="48">
        <f>+I79-SUM(E$2:E78)</f>
        <v>0</v>
      </c>
      <c r="F79" s="47">
        <f t="shared" si="7"/>
        <v>0</v>
      </c>
      <c r="H79" s="43">
        <f>+COUNTIF(Rohdaten!$A$1:'Rohdaten'!$A$65536,"&lt;"&amp;B79)</f>
        <v>211</v>
      </c>
      <c r="I79" s="44">
        <f>+SUMIF(Rohdaten!$A$1:'Rohdaten'!$A$65536,"&lt;"&amp;B79,Rohdaten!$B$1:'Rohdaten'!$B$65536)</f>
        <v>2677568.58</v>
      </c>
      <c r="J79" s="18"/>
      <c r="K79" s="18"/>
    </row>
    <row r="80" spans="1:11" x14ac:dyDescent="0.2">
      <c r="A80" s="38">
        <f t="shared" si="9"/>
        <v>44743</v>
      </c>
      <c r="B80" s="38">
        <f t="shared" si="8"/>
        <v>44773</v>
      </c>
      <c r="C80" s="46">
        <f>+H80-SUM(C$2:C79)</f>
        <v>0</v>
      </c>
      <c r="D80" s="47">
        <f t="shared" si="6"/>
        <v>0</v>
      </c>
      <c r="E80" s="48">
        <f>+I80-SUM(E$2:E79)</f>
        <v>0</v>
      </c>
      <c r="F80" s="47">
        <f t="shared" si="7"/>
        <v>0</v>
      </c>
      <c r="H80" s="43">
        <f>+COUNTIF(Rohdaten!$A$1:'Rohdaten'!$A$65536,"&lt;"&amp;B80)</f>
        <v>211</v>
      </c>
      <c r="I80" s="44">
        <f>+SUMIF(Rohdaten!$A$1:'Rohdaten'!$A$65536,"&lt;"&amp;B80,Rohdaten!$B$1:'Rohdaten'!$B$65536)</f>
        <v>2677568.58</v>
      </c>
      <c r="J80" s="18"/>
      <c r="K80" s="18"/>
    </row>
    <row r="81" spans="1:11" x14ac:dyDescent="0.2">
      <c r="A81" s="38">
        <f t="shared" si="9"/>
        <v>44774</v>
      </c>
      <c r="B81" s="38">
        <f t="shared" si="8"/>
        <v>44804</v>
      </c>
      <c r="C81" s="46">
        <f>+H81-SUM(C$2:C80)</f>
        <v>0</v>
      </c>
      <c r="D81" s="47">
        <f t="shared" si="6"/>
        <v>0</v>
      </c>
      <c r="E81" s="48">
        <f>+I81-SUM(E$2:E80)</f>
        <v>0</v>
      </c>
      <c r="F81" s="47">
        <f t="shared" si="7"/>
        <v>0</v>
      </c>
      <c r="H81" s="43">
        <f>+COUNTIF(Rohdaten!$A$1:'Rohdaten'!$A$65536,"&lt;"&amp;B81)</f>
        <v>211</v>
      </c>
      <c r="I81" s="44">
        <f>+SUMIF(Rohdaten!$A$1:'Rohdaten'!$A$65536,"&lt;"&amp;B81,Rohdaten!$B$1:'Rohdaten'!$B$65536)</f>
        <v>2677568.58</v>
      </c>
      <c r="J81" s="18"/>
      <c r="K81" s="18"/>
    </row>
    <row r="82" spans="1:11" x14ac:dyDescent="0.2">
      <c r="A82" s="38">
        <f t="shared" si="9"/>
        <v>44805</v>
      </c>
      <c r="B82" s="38">
        <f t="shared" si="8"/>
        <v>44834</v>
      </c>
      <c r="C82" s="46">
        <f>+H82-SUM(C$2:C81)</f>
        <v>0</v>
      </c>
      <c r="D82" s="47">
        <f t="shared" si="6"/>
        <v>0</v>
      </c>
      <c r="E82" s="48">
        <f>+I82-SUM(E$2:E81)</f>
        <v>0</v>
      </c>
      <c r="F82" s="47">
        <f t="shared" si="7"/>
        <v>0</v>
      </c>
      <c r="H82" s="43">
        <f>+COUNTIF(Rohdaten!$A$1:'Rohdaten'!$A$65536,"&lt;"&amp;B82)</f>
        <v>211</v>
      </c>
      <c r="I82" s="44">
        <f>+SUMIF(Rohdaten!$A$1:'Rohdaten'!$A$65536,"&lt;"&amp;B82,Rohdaten!$B$1:'Rohdaten'!$B$65536)</f>
        <v>2677568.58</v>
      </c>
      <c r="J82" s="18"/>
      <c r="K82" s="18"/>
    </row>
    <row r="83" spans="1:11" x14ac:dyDescent="0.2">
      <c r="A83" s="38">
        <f t="shared" si="9"/>
        <v>44835</v>
      </c>
      <c r="B83" s="38">
        <f t="shared" si="8"/>
        <v>44865</v>
      </c>
      <c r="C83" s="46">
        <f>+H83-SUM(C$2:C82)</f>
        <v>0</v>
      </c>
      <c r="D83" s="47">
        <f t="shared" si="6"/>
        <v>0</v>
      </c>
      <c r="E83" s="48">
        <f>+I83-SUM(E$2:E82)</f>
        <v>0</v>
      </c>
      <c r="F83" s="47">
        <f t="shared" si="7"/>
        <v>0</v>
      </c>
      <c r="H83" s="43">
        <f>+COUNTIF(Rohdaten!$A$1:'Rohdaten'!$A$65536,"&lt;"&amp;B83)</f>
        <v>211</v>
      </c>
      <c r="I83" s="44">
        <f>+SUMIF(Rohdaten!$A$1:'Rohdaten'!$A$65536,"&lt;"&amp;B83,Rohdaten!$B$1:'Rohdaten'!$B$65536)</f>
        <v>2677568.58</v>
      </c>
      <c r="J83" s="18"/>
      <c r="K83" s="18"/>
    </row>
    <row r="84" spans="1:11" x14ac:dyDescent="0.2">
      <c r="A84" s="38">
        <f t="shared" si="9"/>
        <v>44866</v>
      </c>
      <c r="B84" s="38">
        <f t="shared" si="8"/>
        <v>44895</v>
      </c>
      <c r="C84" s="46">
        <f>+H84-SUM(C$2:C83)</f>
        <v>0</v>
      </c>
      <c r="D84" s="47">
        <f t="shared" si="6"/>
        <v>0</v>
      </c>
      <c r="E84" s="48">
        <f>+I84-SUM(E$2:E83)</f>
        <v>0</v>
      </c>
      <c r="F84" s="47">
        <f t="shared" si="7"/>
        <v>0</v>
      </c>
      <c r="H84" s="43">
        <f>+COUNTIF(Rohdaten!$A$1:'Rohdaten'!$A$65536,"&lt;"&amp;B84)</f>
        <v>211</v>
      </c>
      <c r="I84" s="44">
        <f>+SUMIF(Rohdaten!$A$1:'Rohdaten'!$A$65536,"&lt;"&amp;B84,Rohdaten!$B$1:'Rohdaten'!$B$65536)</f>
        <v>2677568.58</v>
      </c>
      <c r="J84" s="18"/>
      <c r="K84" s="18"/>
    </row>
    <row r="85" spans="1:11" x14ac:dyDescent="0.2">
      <c r="A85" s="38">
        <f t="shared" si="9"/>
        <v>44896</v>
      </c>
      <c r="B85" s="38">
        <f t="shared" si="8"/>
        <v>44926</v>
      </c>
      <c r="C85" s="46">
        <f>+H85-SUM(C$2:C84)</f>
        <v>0</v>
      </c>
      <c r="D85" s="47">
        <f t="shared" si="6"/>
        <v>0</v>
      </c>
      <c r="E85" s="48">
        <f>+I85-SUM(E$2:E84)</f>
        <v>0</v>
      </c>
      <c r="F85" s="47">
        <f t="shared" si="7"/>
        <v>0</v>
      </c>
      <c r="H85" s="43">
        <f>+COUNTIF(Rohdaten!$A$1:'Rohdaten'!$A$65536,"&lt;"&amp;B85)</f>
        <v>211</v>
      </c>
      <c r="I85" s="44">
        <f>+SUMIF(Rohdaten!$A$1:'Rohdaten'!$A$65536,"&lt;"&amp;B85,Rohdaten!$B$1:'Rohdaten'!$B$65536)</f>
        <v>2677568.58</v>
      </c>
      <c r="J85" s="18"/>
      <c r="K85" s="18"/>
    </row>
    <row r="86" spans="1:11" x14ac:dyDescent="0.2">
      <c r="A86" s="38">
        <f t="shared" si="9"/>
        <v>44927</v>
      </c>
      <c r="B86" s="38">
        <f t="shared" si="8"/>
        <v>44957</v>
      </c>
      <c r="C86" s="46">
        <f>+H86-SUM(C$2:C85)</f>
        <v>0</v>
      </c>
      <c r="D86" s="47">
        <f t="shared" si="6"/>
        <v>0</v>
      </c>
      <c r="E86" s="48">
        <f>+I86-SUM(E$2:E85)</f>
        <v>0</v>
      </c>
      <c r="F86" s="47">
        <f t="shared" si="7"/>
        <v>0</v>
      </c>
      <c r="H86" s="43">
        <f>+COUNTIF(Rohdaten!$A$1:'Rohdaten'!$A$65536,"&lt;"&amp;B86)</f>
        <v>211</v>
      </c>
      <c r="I86" s="44">
        <f>+SUMIF(Rohdaten!$A$1:'Rohdaten'!$A$65536,"&lt;"&amp;B86,Rohdaten!$B$1:'Rohdaten'!$B$65536)</f>
        <v>2677568.58</v>
      </c>
      <c r="J86" s="18"/>
      <c r="K86" s="18"/>
    </row>
    <row r="87" spans="1:11" x14ac:dyDescent="0.2">
      <c r="A87" s="38">
        <f t="shared" si="9"/>
        <v>44958</v>
      </c>
      <c r="B87" s="38">
        <f t="shared" si="8"/>
        <v>44985</v>
      </c>
      <c r="C87" s="46">
        <f>+H87-SUM(C$2:C86)</f>
        <v>0</v>
      </c>
      <c r="D87" s="47">
        <f t="shared" si="6"/>
        <v>0</v>
      </c>
      <c r="E87" s="48">
        <f>+I87-SUM(E$2:E86)</f>
        <v>0</v>
      </c>
      <c r="F87" s="47">
        <f t="shared" si="7"/>
        <v>0</v>
      </c>
      <c r="H87" s="43">
        <f>+COUNTIF(Rohdaten!$A$1:'Rohdaten'!$A$65536,"&lt;"&amp;B87)</f>
        <v>211</v>
      </c>
      <c r="I87" s="44">
        <f>+SUMIF(Rohdaten!$A$1:'Rohdaten'!$A$65536,"&lt;"&amp;B87,Rohdaten!$B$1:'Rohdaten'!$B$65536)</f>
        <v>2677568.58</v>
      </c>
      <c r="J87" s="18"/>
      <c r="K87" s="18"/>
    </row>
    <row r="88" spans="1:11" x14ac:dyDescent="0.2">
      <c r="A88" s="38">
        <f t="shared" si="9"/>
        <v>44986</v>
      </c>
      <c r="B88" s="38">
        <f t="shared" si="8"/>
        <v>45016</v>
      </c>
      <c r="C88" s="46">
        <f>+H88-SUM(C$2:C87)</f>
        <v>0</v>
      </c>
      <c r="D88" s="47">
        <f t="shared" si="6"/>
        <v>0</v>
      </c>
      <c r="E88" s="48">
        <f>+I88-SUM(E$2:E87)</f>
        <v>0</v>
      </c>
      <c r="F88" s="47">
        <f t="shared" si="7"/>
        <v>0</v>
      </c>
      <c r="H88" s="43">
        <f>+COUNTIF(Rohdaten!$A$1:'Rohdaten'!$A$65536,"&lt;"&amp;B88)</f>
        <v>211</v>
      </c>
      <c r="I88" s="44">
        <f>+SUMIF(Rohdaten!$A$1:'Rohdaten'!$A$65536,"&lt;"&amp;B88,Rohdaten!$B$1:'Rohdaten'!$B$65536)</f>
        <v>2677568.58</v>
      </c>
      <c r="J88" s="18"/>
      <c r="K88" s="18"/>
    </row>
    <row r="89" spans="1:11" x14ac:dyDescent="0.2">
      <c r="A89" s="38">
        <f t="shared" si="9"/>
        <v>45017</v>
      </c>
      <c r="B89" s="38">
        <f t="shared" si="8"/>
        <v>45046</v>
      </c>
      <c r="C89" s="46">
        <f>+H89-SUM(C$2:C88)</f>
        <v>0</v>
      </c>
      <c r="D89" s="47">
        <f t="shared" si="6"/>
        <v>0</v>
      </c>
      <c r="E89" s="48">
        <f>+I89-SUM(E$2:E88)</f>
        <v>0</v>
      </c>
      <c r="F89" s="47">
        <f t="shared" si="7"/>
        <v>0</v>
      </c>
      <c r="H89" s="43">
        <f>+COUNTIF(Rohdaten!$A$1:'Rohdaten'!$A$65536,"&lt;"&amp;B89)</f>
        <v>211</v>
      </c>
      <c r="I89" s="44">
        <f>+SUMIF(Rohdaten!$A$1:'Rohdaten'!$A$65536,"&lt;"&amp;B89,Rohdaten!$B$1:'Rohdaten'!$B$65536)</f>
        <v>2677568.58</v>
      </c>
      <c r="J89" s="18"/>
      <c r="K89" s="18"/>
    </row>
    <row r="90" spans="1:11" x14ac:dyDescent="0.2">
      <c r="A90" s="38">
        <f t="shared" si="9"/>
        <v>45047</v>
      </c>
      <c r="B90" s="38">
        <f t="shared" si="8"/>
        <v>45077</v>
      </c>
      <c r="C90" s="46">
        <f>+H90-SUM(C$2:C89)</f>
        <v>0</v>
      </c>
      <c r="D90" s="47">
        <f t="shared" si="6"/>
        <v>0</v>
      </c>
      <c r="E90" s="48">
        <f>+I90-SUM(E$2:E89)</f>
        <v>0</v>
      </c>
      <c r="F90" s="47">
        <f t="shared" si="7"/>
        <v>0</v>
      </c>
      <c r="H90" s="43">
        <f>+COUNTIF(Rohdaten!$A$1:'Rohdaten'!$A$65536,"&lt;"&amp;B90)</f>
        <v>211</v>
      </c>
      <c r="I90" s="44">
        <f>+SUMIF(Rohdaten!$A$1:'Rohdaten'!$A$65536,"&lt;"&amp;B90,Rohdaten!$B$1:'Rohdaten'!$B$65536)</f>
        <v>2677568.58</v>
      </c>
      <c r="J90" s="18"/>
      <c r="K90" s="18"/>
    </row>
    <row r="91" spans="1:11" x14ac:dyDescent="0.2">
      <c r="A91" s="38">
        <f t="shared" si="9"/>
        <v>45078</v>
      </c>
      <c r="B91" s="38">
        <f t="shared" si="8"/>
        <v>45107</v>
      </c>
      <c r="C91" s="46">
        <f>+H91-SUM(C$2:C90)</f>
        <v>0</v>
      </c>
      <c r="D91" s="47">
        <f t="shared" si="6"/>
        <v>0</v>
      </c>
      <c r="E91" s="48">
        <f>+I91-SUM(E$2:E90)</f>
        <v>0</v>
      </c>
      <c r="F91" s="47">
        <f t="shared" si="7"/>
        <v>0</v>
      </c>
      <c r="H91" s="43">
        <f>+COUNTIF(Rohdaten!$A$1:'Rohdaten'!$A$65536,"&lt;"&amp;B91)</f>
        <v>211</v>
      </c>
      <c r="I91" s="44">
        <f>+SUMIF(Rohdaten!$A$1:'Rohdaten'!$A$65536,"&lt;"&amp;B91,Rohdaten!$B$1:'Rohdaten'!$B$65536)</f>
        <v>2677568.58</v>
      </c>
      <c r="J91" s="18"/>
      <c r="K91" s="18"/>
    </row>
    <row r="92" spans="1:11" x14ac:dyDescent="0.2">
      <c r="A92" s="38">
        <f t="shared" si="9"/>
        <v>45108</v>
      </c>
      <c r="B92" s="38">
        <f t="shared" si="8"/>
        <v>45138</v>
      </c>
      <c r="C92" s="46">
        <f>+H92-SUM(C$2:C91)</f>
        <v>0</v>
      </c>
      <c r="D92" s="47">
        <f t="shared" si="6"/>
        <v>0</v>
      </c>
      <c r="E92" s="48">
        <f>+I92-SUM(E$2:E91)</f>
        <v>0</v>
      </c>
      <c r="F92" s="47">
        <f t="shared" si="7"/>
        <v>0</v>
      </c>
      <c r="H92" s="43">
        <f>+COUNTIF(Rohdaten!$A$1:'Rohdaten'!$A$65536,"&lt;"&amp;B92)</f>
        <v>211</v>
      </c>
      <c r="I92" s="44">
        <f>+SUMIF(Rohdaten!$A$1:'Rohdaten'!$A$65536,"&lt;"&amp;B92,Rohdaten!$B$1:'Rohdaten'!$B$65536)</f>
        <v>2677568.58</v>
      </c>
      <c r="J92" s="18"/>
      <c r="K92" s="18"/>
    </row>
    <row r="93" spans="1:11" x14ac:dyDescent="0.2">
      <c r="A93" s="38">
        <f t="shared" si="9"/>
        <v>45139</v>
      </c>
      <c r="B93" s="38">
        <f t="shared" si="8"/>
        <v>45169</v>
      </c>
      <c r="C93" s="46">
        <f>+H93-SUM(C$2:C92)</f>
        <v>0</v>
      </c>
      <c r="D93" s="47">
        <f t="shared" si="6"/>
        <v>0</v>
      </c>
      <c r="E93" s="48">
        <f>+I93-SUM(E$2:E92)</f>
        <v>0</v>
      </c>
      <c r="F93" s="47">
        <f t="shared" si="7"/>
        <v>0</v>
      </c>
      <c r="H93" s="43">
        <f>+COUNTIF(Rohdaten!$A$1:'Rohdaten'!$A$65536,"&lt;"&amp;B93)</f>
        <v>211</v>
      </c>
      <c r="I93" s="44">
        <f>+SUMIF(Rohdaten!$A$1:'Rohdaten'!$A$65536,"&lt;"&amp;B93,Rohdaten!$B$1:'Rohdaten'!$B$65536)</f>
        <v>2677568.58</v>
      </c>
      <c r="J93" s="18"/>
      <c r="K93" s="18"/>
    </row>
    <row r="94" spans="1:11" x14ac:dyDescent="0.2">
      <c r="A94" s="38">
        <f t="shared" si="9"/>
        <v>45170</v>
      </c>
      <c r="B94" s="38">
        <f t="shared" si="8"/>
        <v>45199</v>
      </c>
      <c r="C94" s="46">
        <f>+H94-SUM(C$2:C93)</f>
        <v>0</v>
      </c>
      <c r="D94" s="47">
        <f t="shared" si="6"/>
        <v>0</v>
      </c>
      <c r="E94" s="48">
        <f>+I94-SUM(E$2:E93)</f>
        <v>0</v>
      </c>
      <c r="F94" s="47">
        <f t="shared" si="7"/>
        <v>0</v>
      </c>
      <c r="H94" s="43">
        <f>+COUNTIF(Rohdaten!$A$1:'Rohdaten'!$A$65536,"&lt;"&amp;B94)</f>
        <v>211</v>
      </c>
      <c r="I94" s="44">
        <f>+SUMIF(Rohdaten!$A$1:'Rohdaten'!$A$65536,"&lt;"&amp;B94,Rohdaten!$B$1:'Rohdaten'!$B$65536)</f>
        <v>2677568.58</v>
      </c>
      <c r="J94" s="18"/>
      <c r="K94" s="18"/>
    </row>
    <row r="95" spans="1:11" x14ac:dyDescent="0.2">
      <c r="A95" s="38">
        <f t="shared" si="9"/>
        <v>45200</v>
      </c>
      <c r="B95" s="38">
        <f t="shared" si="8"/>
        <v>45230</v>
      </c>
      <c r="C95" s="46">
        <f>+H95-SUM(C$2:C94)</f>
        <v>0</v>
      </c>
      <c r="D95" s="47">
        <f t="shared" si="6"/>
        <v>0</v>
      </c>
      <c r="E95" s="48">
        <f>+I95-SUM(E$2:E94)</f>
        <v>0</v>
      </c>
      <c r="F95" s="47">
        <f t="shared" si="7"/>
        <v>0</v>
      </c>
      <c r="H95" s="43">
        <f>+COUNTIF(Rohdaten!$A$1:'Rohdaten'!$A$65536,"&lt;"&amp;B95)</f>
        <v>211</v>
      </c>
      <c r="I95" s="44">
        <f>+SUMIF(Rohdaten!$A$1:'Rohdaten'!$A$65536,"&lt;"&amp;B95,Rohdaten!$B$1:'Rohdaten'!$B$65536)</f>
        <v>2677568.58</v>
      </c>
      <c r="J95" s="18"/>
      <c r="K95" s="18"/>
    </row>
    <row r="96" spans="1:11" x14ac:dyDescent="0.2">
      <c r="A96" s="38">
        <f t="shared" si="9"/>
        <v>45231</v>
      </c>
      <c r="B96" s="38">
        <f t="shared" si="8"/>
        <v>45260</v>
      </c>
      <c r="C96" s="46">
        <f>+H96-SUM(C$2:C95)</f>
        <v>0</v>
      </c>
      <c r="D96" s="47">
        <f t="shared" si="6"/>
        <v>0</v>
      </c>
      <c r="E96" s="48">
        <f>+I96-SUM(E$2:E95)</f>
        <v>0</v>
      </c>
      <c r="F96" s="47">
        <f t="shared" si="7"/>
        <v>0</v>
      </c>
      <c r="H96" s="43">
        <f>+COUNTIF(Rohdaten!$A$1:'Rohdaten'!$A$65536,"&lt;"&amp;B96)</f>
        <v>211</v>
      </c>
      <c r="I96" s="44">
        <f>+SUMIF(Rohdaten!$A$1:'Rohdaten'!$A$65536,"&lt;"&amp;B96,Rohdaten!$B$1:'Rohdaten'!$B$65536)</f>
        <v>2677568.58</v>
      </c>
      <c r="J96" s="18"/>
      <c r="K96" s="18"/>
    </row>
    <row r="97" spans="1:11" x14ac:dyDescent="0.2">
      <c r="A97" s="38">
        <f t="shared" si="9"/>
        <v>45261</v>
      </c>
      <c r="B97" s="38">
        <f t="shared" si="8"/>
        <v>45291</v>
      </c>
      <c r="C97" s="46">
        <f>+H97-SUM(C$2:C96)</f>
        <v>0</v>
      </c>
      <c r="D97" s="47">
        <f t="shared" si="6"/>
        <v>0</v>
      </c>
      <c r="E97" s="48">
        <f>+I97-SUM(E$2:E96)</f>
        <v>0</v>
      </c>
      <c r="F97" s="47">
        <f t="shared" si="7"/>
        <v>0</v>
      </c>
      <c r="H97" s="43">
        <f>+COUNTIF(Rohdaten!$A$1:'Rohdaten'!$A$65536,"&lt;"&amp;B97)</f>
        <v>211</v>
      </c>
      <c r="I97" s="44">
        <f>+SUMIF(Rohdaten!$A$1:'Rohdaten'!$A$65536,"&lt;"&amp;B97,Rohdaten!$B$1:'Rohdaten'!$B$65536)</f>
        <v>2677568.58</v>
      </c>
      <c r="J97" s="18"/>
      <c r="K97" s="18"/>
    </row>
    <row r="98" spans="1:11" x14ac:dyDescent="0.2">
      <c r="A98" s="38">
        <f t="shared" si="9"/>
        <v>45292</v>
      </c>
      <c r="B98" s="38">
        <f t="shared" si="8"/>
        <v>45322</v>
      </c>
      <c r="C98" s="46">
        <f>+H98-SUM(C$2:C97)</f>
        <v>0</v>
      </c>
      <c r="D98" s="47">
        <f t="shared" ref="D98:D129" si="10">+C98/MAX($H:$H)</f>
        <v>0</v>
      </c>
      <c r="E98" s="48">
        <f>+I98-SUM(E$2:E97)</f>
        <v>0</v>
      </c>
      <c r="F98" s="47">
        <f t="shared" ref="F98:F129" si="11">+E98/MAX($I:$I)</f>
        <v>0</v>
      </c>
      <c r="H98" s="43">
        <f>+COUNTIF(Rohdaten!$A$1:'Rohdaten'!$A$65536,"&lt;"&amp;B98)</f>
        <v>211</v>
      </c>
      <c r="I98" s="44">
        <f>+SUMIF(Rohdaten!$A$1:'Rohdaten'!$A$65536,"&lt;"&amp;B98,Rohdaten!$B$1:'Rohdaten'!$B$65536)</f>
        <v>2677568.58</v>
      </c>
      <c r="J98" s="18"/>
      <c r="K98" s="18"/>
    </row>
    <row r="99" spans="1:11" x14ac:dyDescent="0.2">
      <c r="A99" s="38">
        <f t="shared" si="9"/>
        <v>45323</v>
      </c>
      <c r="B99" s="38">
        <f t="shared" si="8"/>
        <v>45351</v>
      </c>
      <c r="C99" s="46">
        <f>+H99-SUM(C$2:C98)</f>
        <v>0</v>
      </c>
      <c r="D99" s="47">
        <f t="shared" si="10"/>
        <v>0</v>
      </c>
      <c r="E99" s="48">
        <f>+I99-SUM(E$2:E98)</f>
        <v>0</v>
      </c>
      <c r="F99" s="47">
        <f t="shared" si="11"/>
        <v>0</v>
      </c>
      <c r="H99" s="43">
        <f>+COUNTIF(Rohdaten!$A$1:'Rohdaten'!$A$65536,"&lt;"&amp;B99)</f>
        <v>211</v>
      </c>
      <c r="I99" s="44">
        <f>+SUMIF(Rohdaten!$A$1:'Rohdaten'!$A$65536,"&lt;"&amp;B99,Rohdaten!$B$1:'Rohdaten'!$B$65536)</f>
        <v>2677568.58</v>
      </c>
      <c r="J99" s="18"/>
      <c r="K99" s="18"/>
    </row>
    <row r="100" spans="1:11" x14ac:dyDescent="0.2">
      <c r="A100" s="38">
        <f t="shared" si="9"/>
        <v>45352</v>
      </c>
      <c r="B100" s="38">
        <f t="shared" si="8"/>
        <v>45382</v>
      </c>
      <c r="C100" s="46">
        <f>+H100-SUM(C$2:C99)</f>
        <v>0</v>
      </c>
      <c r="D100" s="47">
        <f t="shared" si="10"/>
        <v>0</v>
      </c>
      <c r="E100" s="48">
        <f>+I100-SUM(E$2:E99)</f>
        <v>0</v>
      </c>
      <c r="F100" s="47">
        <f t="shared" si="11"/>
        <v>0</v>
      </c>
      <c r="H100" s="43">
        <f>+COUNTIF(Rohdaten!$A$1:'Rohdaten'!$A$65536,"&lt;"&amp;B100)</f>
        <v>211</v>
      </c>
      <c r="I100" s="44">
        <f>+SUMIF(Rohdaten!$A$1:'Rohdaten'!$A$65536,"&lt;"&amp;B100,Rohdaten!$B$1:'Rohdaten'!$B$65536)</f>
        <v>2677568.58</v>
      </c>
      <c r="J100" s="18"/>
      <c r="K100" s="18"/>
    </row>
    <row r="101" spans="1:11" x14ac:dyDescent="0.2">
      <c r="A101" s="38">
        <f t="shared" si="9"/>
        <v>45383</v>
      </c>
      <c r="B101" s="38">
        <f t="shared" si="8"/>
        <v>45412</v>
      </c>
      <c r="C101" s="46">
        <f>+H101-SUM(C$2:C100)</f>
        <v>0</v>
      </c>
      <c r="D101" s="47">
        <f t="shared" si="10"/>
        <v>0</v>
      </c>
      <c r="E101" s="48">
        <f>+I101-SUM(E$2:E100)</f>
        <v>0</v>
      </c>
      <c r="F101" s="47">
        <f t="shared" si="11"/>
        <v>0</v>
      </c>
      <c r="H101" s="43">
        <f>+COUNTIF(Rohdaten!$A$1:'Rohdaten'!$A$65536,"&lt;"&amp;B101)</f>
        <v>211</v>
      </c>
      <c r="I101" s="44">
        <f>+SUMIF(Rohdaten!$A$1:'Rohdaten'!$A$65536,"&lt;"&amp;B101,Rohdaten!$B$1:'Rohdaten'!$B$65536)</f>
        <v>2677568.58</v>
      </c>
      <c r="J101" s="18"/>
      <c r="K101" s="18"/>
    </row>
    <row r="102" spans="1:11" x14ac:dyDescent="0.2">
      <c r="A102" s="38">
        <f t="shared" si="9"/>
        <v>45413</v>
      </c>
      <c r="B102" s="38">
        <f t="shared" si="8"/>
        <v>45443</v>
      </c>
      <c r="C102" s="46">
        <f>+H102-SUM(C$2:C101)</f>
        <v>0</v>
      </c>
      <c r="D102" s="47">
        <f t="shared" si="10"/>
        <v>0</v>
      </c>
      <c r="E102" s="48">
        <f>+I102-SUM(E$2:E101)</f>
        <v>0</v>
      </c>
      <c r="F102" s="47">
        <f t="shared" si="11"/>
        <v>0</v>
      </c>
      <c r="H102" s="43">
        <f>+COUNTIF(Rohdaten!$A$1:'Rohdaten'!$A$65536,"&lt;"&amp;B102)</f>
        <v>211</v>
      </c>
      <c r="I102" s="44">
        <f>+SUMIF(Rohdaten!$A$1:'Rohdaten'!$A$65536,"&lt;"&amp;B102,Rohdaten!$B$1:'Rohdaten'!$B$65536)</f>
        <v>2677568.58</v>
      </c>
      <c r="J102" s="18"/>
      <c r="K102" s="18"/>
    </row>
    <row r="103" spans="1:11" x14ac:dyDescent="0.2">
      <c r="A103" s="38">
        <f t="shared" si="9"/>
        <v>45444</v>
      </c>
      <c r="B103" s="38">
        <f t="shared" si="8"/>
        <v>45473</v>
      </c>
      <c r="C103" s="46">
        <f>+H103-SUM(C$2:C102)</f>
        <v>0</v>
      </c>
      <c r="D103" s="47">
        <f t="shared" si="10"/>
        <v>0</v>
      </c>
      <c r="E103" s="48">
        <f>+I103-SUM(E$2:E102)</f>
        <v>0</v>
      </c>
      <c r="F103" s="47">
        <f t="shared" si="11"/>
        <v>0</v>
      </c>
      <c r="H103" s="43">
        <f>+COUNTIF(Rohdaten!$A$1:'Rohdaten'!$A$65536,"&lt;"&amp;B103)</f>
        <v>211</v>
      </c>
      <c r="I103" s="44">
        <f>+SUMIF(Rohdaten!$A$1:'Rohdaten'!$A$65536,"&lt;"&amp;B103,Rohdaten!$B$1:'Rohdaten'!$B$65536)</f>
        <v>2677568.58</v>
      </c>
      <c r="J103" s="18"/>
      <c r="K103" s="18"/>
    </row>
    <row r="104" spans="1:11" x14ac:dyDescent="0.2">
      <c r="A104" s="38">
        <f t="shared" si="9"/>
        <v>45474</v>
      </c>
      <c r="B104" s="38">
        <f t="shared" si="8"/>
        <v>45504</v>
      </c>
      <c r="C104" s="46">
        <f>+H104-SUM(C$2:C103)</f>
        <v>0</v>
      </c>
      <c r="D104" s="47">
        <f t="shared" si="10"/>
        <v>0</v>
      </c>
      <c r="E104" s="48">
        <f>+I104-SUM(E$2:E103)</f>
        <v>0</v>
      </c>
      <c r="F104" s="47">
        <f t="shared" si="11"/>
        <v>0</v>
      </c>
      <c r="H104" s="43">
        <f>+COUNTIF(Rohdaten!$A$1:'Rohdaten'!$A$65536,"&lt;"&amp;B104)</f>
        <v>211</v>
      </c>
      <c r="I104" s="44">
        <f>+SUMIF(Rohdaten!$A$1:'Rohdaten'!$A$65536,"&lt;"&amp;B104,Rohdaten!$B$1:'Rohdaten'!$B$65536)</f>
        <v>2677568.58</v>
      </c>
      <c r="J104" s="18"/>
      <c r="K104" s="18"/>
    </row>
    <row r="105" spans="1:11" x14ac:dyDescent="0.2">
      <c r="A105" s="38">
        <f t="shared" si="9"/>
        <v>45505</v>
      </c>
      <c r="B105" s="38">
        <f t="shared" si="8"/>
        <v>45535</v>
      </c>
      <c r="C105" s="46">
        <f>+H105-SUM(C$2:C104)</f>
        <v>0</v>
      </c>
      <c r="D105" s="47">
        <f t="shared" si="10"/>
        <v>0</v>
      </c>
      <c r="E105" s="48">
        <f>+I105-SUM(E$2:E104)</f>
        <v>0</v>
      </c>
      <c r="F105" s="47">
        <f t="shared" si="11"/>
        <v>0</v>
      </c>
      <c r="H105" s="43">
        <f>+COUNTIF(Rohdaten!$A$1:'Rohdaten'!$A$65536,"&lt;"&amp;B105)</f>
        <v>211</v>
      </c>
      <c r="I105" s="44">
        <f>+SUMIF(Rohdaten!$A$1:'Rohdaten'!$A$65536,"&lt;"&amp;B105,Rohdaten!$B$1:'Rohdaten'!$B$65536)</f>
        <v>2677568.58</v>
      </c>
      <c r="J105" s="18"/>
      <c r="K105" s="18"/>
    </row>
    <row r="106" spans="1:11" x14ac:dyDescent="0.2">
      <c r="A106" s="38">
        <f t="shared" si="9"/>
        <v>45536</v>
      </c>
      <c r="B106" s="38">
        <f t="shared" si="8"/>
        <v>45565</v>
      </c>
      <c r="C106" s="46">
        <f>+H106-SUM(C$2:C105)</f>
        <v>0</v>
      </c>
      <c r="D106" s="47">
        <f t="shared" si="10"/>
        <v>0</v>
      </c>
      <c r="E106" s="48">
        <f>+I106-SUM(E$2:E105)</f>
        <v>0</v>
      </c>
      <c r="F106" s="47">
        <f t="shared" si="11"/>
        <v>0</v>
      </c>
      <c r="H106" s="43">
        <f>+COUNTIF(Rohdaten!$A$1:'Rohdaten'!$A$65536,"&lt;"&amp;B106)</f>
        <v>211</v>
      </c>
      <c r="I106" s="44">
        <f>+SUMIF(Rohdaten!$A$1:'Rohdaten'!$A$65536,"&lt;"&amp;B106,Rohdaten!$B$1:'Rohdaten'!$B$65536)</f>
        <v>2677568.58</v>
      </c>
      <c r="J106" s="18"/>
      <c r="K106" s="18"/>
    </row>
    <row r="107" spans="1:11" x14ac:dyDescent="0.2">
      <c r="A107" s="38">
        <f t="shared" si="9"/>
        <v>45566</v>
      </c>
      <c r="B107" s="38">
        <f t="shared" si="8"/>
        <v>45596</v>
      </c>
      <c r="C107" s="46">
        <f>+H107-SUM(C$2:C106)</f>
        <v>0</v>
      </c>
      <c r="D107" s="47">
        <f t="shared" si="10"/>
        <v>0</v>
      </c>
      <c r="E107" s="48">
        <f>+I107-SUM(E$2:E106)</f>
        <v>0</v>
      </c>
      <c r="F107" s="47">
        <f t="shared" si="11"/>
        <v>0</v>
      </c>
      <c r="H107" s="43">
        <f>+COUNTIF(Rohdaten!$A$1:'Rohdaten'!$A$65536,"&lt;"&amp;B107)</f>
        <v>211</v>
      </c>
      <c r="I107" s="44">
        <f>+SUMIF(Rohdaten!$A$1:'Rohdaten'!$A$65536,"&lt;"&amp;B107,Rohdaten!$B$1:'Rohdaten'!$B$65536)</f>
        <v>2677568.58</v>
      </c>
      <c r="J107" s="18"/>
      <c r="K107" s="18"/>
    </row>
    <row r="108" spans="1:11" x14ac:dyDescent="0.2">
      <c r="A108" s="38">
        <f t="shared" si="9"/>
        <v>45597</v>
      </c>
      <c r="B108" s="38">
        <f t="shared" si="8"/>
        <v>45626</v>
      </c>
      <c r="C108" s="46">
        <f>+H108-SUM(C$2:C107)</f>
        <v>0</v>
      </c>
      <c r="D108" s="47">
        <f t="shared" si="10"/>
        <v>0</v>
      </c>
      <c r="E108" s="48">
        <f>+I108-SUM(E$2:E107)</f>
        <v>0</v>
      </c>
      <c r="F108" s="47">
        <f t="shared" si="11"/>
        <v>0</v>
      </c>
      <c r="H108" s="43">
        <f>+COUNTIF(Rohdaten!$A$1:'Rohdaten'!$A$65536,"&lt;"&amp;B108)</f>
        <v>211</v>
      </c>
      <c r="I108" s="44">
        <f>+SUMIF(Rohdaten!$A$1:'Rohdaten'!$A$65536,"&lt;"&amp;B108,Rohdaten!$B$1:'Rohdaten'!$B$65536)</f>
        <v>2677568.58</v>
      </c>
      <c r="J108" s="18"/>
      <c r="K108" s="18"/>
    </row>
    <row r="109" spans="1:11" x14ac:dyDescent="0.2">
      <c r="A109" s="38">
        <f t="shared" si="9"/>
        <v>45627</v>
      </c>
      <c r="B109" s="38">
        <f t="shared" si="8"/>
        <v>45657</v>
      </c>
      <c r="C109" s="46">
        <f>+H109-SUM(C$2:C108)</f>
        <v>0</v>
      </c>
      <c r="D109" s="47">
        <f t="shared" si="10"/>
        <v>0</v>
      </c>
      <c r="E109" s="48">
        <f>+I109-SUM(E$2:E108)</f>
        <v>0</v>
      </c>
      <c r="F109" s="47">
        <f t="shared" si="11"/>
        <v>0</v>
      </c>
      <c r="H109" s="43">
        <f>+COUNTIF(Rohdaten!$A$1:'Rohdaten'!$A$65536,"&lt;"&amp;B109)</f>
        <v>211</v>
      </c>
      <c r="I109" s="44">
        <f>+SUMIF(Rohdaten!$A$1:'Rohdaten'!$A$65536,"&lt;"&amp;B109,Rohdaten!$B$1:'Rohdaten'!$B$65536)</f>
        <v>2677568.58</v>
      </c>
      <c r="J109" s="18"/>
      <c r="K109" s="18"/>
    </row>
    <row r="110" spans="1:11" x14ac:dyDescent="0.2">
      <c r="A110" s="38">
        <f t="shared" si="9"/>
        <v>45658</v>
      </c>
      <c r="B110" s="38">
        <f t="shared" si="8"/>
        <v>45688</v>
      </c>
      <c r="C110" s="46">
        <f>+H110-SUM(C$2:C109)</f>
        <v>0</v>
      </c>
      <c r="D110" s="47">
        <f t="shared" si="10"/>
        <v>0</v>
      </c>
      <c r="E110" s="48">
        <f>+I110-SUM(E$2:E109)</f>
        <v>0</v>
      </c>
      <c r="F110" s="47">
        <f t="shared" si="11"/>
        <v>0</v>
      </c>
      <c r="H110" s="43">
        <f>+COUNTIF(Rohdaten!$A$1:'Rohdaten'!$A$65536,"&lt;"&amp;B110)</f>
        <v>211</v>
      </c>
      <c r="I110" s="44">
        <f>+SUMIF(Rohdaten!$A$1:'Rohdaten'!$A$65536,"&lt;"&amp;B110,Rohdaten!$B$1:'Rohdaten'!$B$65536)</f>
        <v>2677568.58</v>
      </c>
      <c r="J110" s="18"/>
      <c r="K110" s="18"/>
    </row>
    <row r="111" spans="1:11" x14ac:dyDescent="0.2">
      <c r="A111" s="38">
        <f t="shared" si="9"/>
        <v>45689</v>
      </c>
      <c r="B111" s="38">
        <f t="shared" si="8"/>
        <v>45716</v>
      </c>
      <c r="C111" s="46">
        <f>+H111-SUM(C$2:C110)</f>
        <v>0</v>
      </c>
      <c r="D111" s="47">
        <f t="shared" si="10"/>
        <v>0</v>
      </c>
      <c r="E111" s="48">
        <f>+I111-SUM(E$2:E110)</f>
        <v>0</v>
      </c>
      <c r="F111" s="47">
        <f t="shared" si="11"/>
        <v>0</v>
      </c>
      <c r="H111" s="43">
        <f>+COUNTIF(Rohdaten!$A$1:'Rohdaten'!$A$65536,"&lt;"&amp;B111)</f>
        <v>211</v>
      </c>
      <c r="I111" s="44">
        <f>+SUMIF(Rohdaten!$A$1:'Rohdaten'!$A$65536,"&lt;"&amp;B111,Rohdaten!$B$1:'Rohdaten'!$B$65536)</f>
        <v>2677568.58</v>
      </c>
      <c r="J111" s="18"/>
      <c r="K111" s="18"/>
    </row>
    <row r="112" spans="1:11" x14ac:dyDescent="0.2">
      <c r="A112" s="38">
        <f t="shared" si="9"/>
        <v>45717</v>
      </c>
      <c r="B112" s="38">
        <f t="shared" si="8"/>
        <v>45747</v>
      </c>
      <c r="C112" s="46">
        <f>+H112-SUM(C$2:C111)</f>
        <v>0</v>
      </c>
      <c r="D112" s="47">
        <f t="shared" si="10"/>
        <v>0</v>
      </c>
      <c r="E112" s="48">
        <f>+I112-SUM(E$2:E111)</f>
        <v>0</v>
      </c>
      <c r="F112" s="47">
        <f t="shared" si="11"/>
        <v>0</v>
      </c>
      <c r="H112" s="43">
        <f>+COUNTIF(Rohdaten!$A$1:'Rohdaten'!$A$65536,"&lt;"&amp;B112)</f>
        <v>211</v>
      </c>
      <c r="I112" s="44">
        <f>+SUMIF(Rohdaten!$A$1:'Rohdaten'!$A$65536,"&lt;"&amp;B112,Rohdaten!$B$1:'Rohdaten'!$B$65536)</f>
        <v>2677568.58</v>
      </c>
      <c r="J112" s="18"/>
      <c r="K112" s="18"/>
    </row>
    <row r="113" spans="1:11" x14ac:dyDescent="0.2">
      <c r="A113" s="38">
        <f t="shared" si="9"/>
        <v>45748</v>
      </c>
      <c r="B113" s="38">
        <f t="shared" si="8"/>
        <v>45777</v>
      </c>
      <c r="C113" s="46">
        <f>+H113-SUM(C$2:C112)</f>
        <v>0</v>
      </c>
      <c r="D113" s="47">
        <f t="shared" si="10"/>
        <v>0</v>
      </c>
      <c r="E113" s="48">
        <f>+I113-SUM(E$2:E112)</f>
        <v>0</v>
      </c>
      <c r="F113" s="47">
        <f t="shared" si="11"/>
        <v>0</v>
      </c>
      <c r="H113" s="43">
        <f>+COUNTIF(Rohdaten!$A$1:'Rohdaten'!$A$65536,"&lt;"&amp;B113)</f>
        <v>211</v>
      </c>
      <c r="I113" s="44">
        <f>+SUMIF(Rohdaten!$A$1:'Rohdaten'!$A$65536,"&lt;"&amp;B113,Rohdaten!$B$1:'Rohdaten'!$B$65536)</f>
        <v>2677568.58</v>
      </c>
      <c r="J113" s="18"/>
      <c r="K113" s="18"/>
    </row>
    <row r="114" spans="1:11" x14ac:dyDescent="0.2">
      <c r="A114" s="38">
        <f t="shared" si="9"/>
        <v>45778</v>
      </c>
      <c r="B114" s="38">
        <f t="shared" si="8"/>
        <v>45808</v>
      </c>
      <c r="C114" s="46">
        <f>+H114-SUM(C$2:C113)</f>
        <v>0</v>
      </c>
      <c r="D114" s="47">
        <f t="shared" si="10"/>
        <v>0</v>
      </c>
      <c r="E114" s="48">
        <f>+I114-SUM(E$2:E113)</f>
        <v>0</v>
      </c>
      <c r="F114" s="47">
        <f t="shared" si="11"/>
        <v>0</v>
      </c>
      <c r="H114" s="43">
        <f>+COUNTIF(Rohdaten!$A$1:'Rohdaten'!$A$65536,"&lt;"&amp;B114)</f>
        <v>211</v>
      </c>
      <c r="I114" s="44">
        <f>+SUMIF(Rohdaten!$A$1:'Rohdaten'!$A$65536,"&lt;"&amp;B114,Rohdaten!$B$1:'Rohdaten'!$B$65536)</f>
        <v>2677568.58</v>
      </c>
      <c r="J114" s="18"/>
      <c r="K114" s="18"/>
    </row>
    <row r="115" spans="1:11" x14ac:dyDescent="0.2">
      <c r="A115" s="38">
        <f t="shared" si="9"/>
        <v>45809</v>
      </c>
      <c r="B115" s="38">
        <f t="shared" si="8"/>
        <v>45838</v>
      </c>
      <c r="C115" s="46">
        <f>+H115-SUM(C$2:C114)</f>
        <v>0</v>
      </c>
      <c r="D115" s="47">
        <f t="shared" si="10"/>
        <v>0</v>
      </c>
      <c r="E115" s="48">
        <f>+I115-SUM(E$2:E114)</f>
        <v>0</v>
      </c>
      <c r="F115" s="47">
        <f t="shared" si="11"/>
        <v>0</v>
      </c>
      <c r="H115" s="43">
        <f>+COUNTIF(Rohdaten!$A$1:'Rohdaten'!$A$65536,"&lt;"&amp;B115)</f>
        <v>211</v>
      </c>
      <c r="I115" s="44">
        <f>+SUMIF(Rohdaten!$A$1:'Rohdaten'!$A$65536,"&lt;"&amp;B115,Rohdaten!$B$1:'Rohdaten'!$B$65536)</f>
        <v>2677568.58</v>
      </c>
      <c r="J115" s="18"/>
      <c r="K115" s="18"/>
    </row>
    <row r="116" spans="1:11" x14ac:dyDescent="0.2">
      <c r="A116" s="38">
        <f t="shared" si="9"/>
        <v>45839</v>
      </c>
      <c r="B116" s="38">
        <f t="shared" si="8"/>
        <v>45869</v>
      </c>
      <c r="C116" s="46">
        <f>+H116-SUM(C$2:C115)</f>
        <v>0</v>
      </c>
      <c r="D116" s="47">
        <f t="shared" si="10"/>
        <v>0</v>
      </c>
      <c r="E116" s="48">
        <f>+I116-SUM(E$2:E115)</f>
        <v>0</v>
      </c>
      <c r="F116" s="47">
        <f t="shared" si="11"/>
        <v>0</v>
      </c>
      <c r="H116" s="43">
        <f>+COUNTIF(Rohdaten!$A$1:'Rohdaten'!$A$65536,"&lt;"&amp;B116)</f>
        <v>211</v>
      </c>
      <c r="I116" s="44">
        <f>+SUMIF(Rohdaten!$A$1:'Rohdaten'!$A$65536,"&lt;"&amp;B116,Rohdaten!$B$1:'Rohdaten'!$B$65536)</f>
        <v>2677568.58</v>
      </c>
      <c r="J116" s="18"/>
      <c r="K116" s="18"/>
    </row>
    <row r="117" spans="1:11" x14ac:dyDescent="0.2">
      <c r="A117" s="38">
        <f t="shared" si="9"/>
        <v>45870</v>
      </c>
      <c r="B117" s="38">
        <f t="shared" si="8"/>
        <v>45900</v>
      </c>
      <c r="C117" s="46">
        <f>+H117-SUM(C$2:C116)</f>
        <v>0</v>
      </c>
      <c r="D117" s="47">
        <f t="shared" si="10"/>
        <v>0</v>
      </c>
      <c r="E117" s="48">
        <f>+I117-SUM(E$2:E116)</f>
        <v>0</v>
      </c>
      <c r="F117" s="47">
        <f t="shared" si="11"/>
        <v>0</v>
      </c>
      <c r="H117" s="43">
        <f>+COUNTIF(Rohdaten!$A$1:'Rohdaten'!$A$65536,"&lt;"&amp;B117)</f>
        <v>211</v>
      </c>
      <c r="I117" s="44">
        <f>+SUMIF(Rohdaten!$A$1:'Rohdaten'!$A$65536,"&lt;"&amp;B117,Rohdaten!$B$1:'Rohdaten'!$B$65536)</f>
        <v>2677568.58</v>
      </c>
      <c r="J117" s="18"/>
      <c r="K117" s="18"/>
    </row>
    <row r="118" spans="1:11" x14ac:dyDescent="0.2">
      <c r="A118" s="38">
        <f t="shared" si="9"/>
        <v>45901</v>
      </c>
      <c r="B118" s="38">
        <f t="shared" si="8"/>
        <v>45930</v>
      </c>
      <c r="C118" s="46">
        <f>+H118-SUM(C$2:C117)</f>
        <v>0</v>
      </c>
      <c r="D118" s="47">
        <f t="shared" si="10"/>
        <v>0</v>
      </c>
      <c r="E118" s="48">
        <f>+I118-SUM(E$2:E117)</f>
        <v>0</v>
      </c>
      <c r="F118" s="47">
        <f t="shared" si="11"/>
        <v>0</v>
      </c>
      <c r="H118" s="43">
        <f>+COUNTIF(Rohdaten!$A$1:'Rohdaten'!$A$65536,"&lt;"&amp;B118)</f>
        <v>211</v>
      </c>
      <c r="I118" s="44">
        <f>+SUMIF(Rohdaten!$A$1:'Rohdaten'!$A$65536,"&lt;"&amp;B118,Rohdaten!$B$1:'Rohdaten'!$B$65536)</f>
        <v>2677568.58</v>
      </c>
      <c r="J118" s="18"/>
      <c r="K118" s="18"/>
    </row>
    <row r="119" spans="1:11" x14ac:dyDescent="0.2">
      <c r="A119" s="38">
        <f t="shared" si="9"/>
        <v>45931</v>
      </c>
      <c r="B119" s="38">
        <f t="shared" si="8"/>
        <v>45961</v>
      </c>
      <c r="C119" s="46">
        <f>+H119-SUM(C$2:C118)</f>
        <v>0</v>
      </c>
      <c r="D119" s="47">
        <f t="shared" si="10"/>
        <v>0</v>
      </c>
      <c r="E119" s="48">
        <f>+I119-SUM(E$2:E118)</f>
        <v>0</v>
      </c>
      <c r="F119" s="47">
        <f t="shared" si="11"/>
        <v>0</v>
      </c>
      <c r="H119" s="43">
        <f>+COUNTIF(Rohdaten!$A$1:'Rohdaten'!$A$65536,"&lt;"&amp;B119)</f>
        <v>211</v>
      </c>
      <c r="I119" s="44">
        <f>+SUMIF(Rohdaten!$A$1:'Rohdaten'!$A$65536,"&lt;"&amp;B119,Rohdaten!$B$1:'Rohdaten'!$B$65536)</f>
        <v>2677568.58</v>
      </c>
      <c r="J119" s="18"/>
      <c r="K119" s="18"/>
    </row>
    <row r="120" spans="1:11" x14ac:dyDescent="0.2">
      <c r="A120" s="38">
        <f t="shared" si="9"/>
        <v>45962</v>
      </c>
      <c r="B120" s="38">
        <f t="shared" si="8"/>
        <v>45991</v>
      </c>
      <c r="C120" s="46">
        <f>+H120-SUM(C$2:C119)</f>
        <v>0</v>
      </c>
      <c r="D120" s="47">
        <f t="shared" si="10"/>
        <v>0</v>
      </c>
      <c r="E120" s="48">
        <f>+I120-SUM(E$2:E119)</f>
        <v>0</v>
      </c>
      <c r="F120" s="47">
        <f t="shared" si="11"/>
        <v>0</v>
      </c>
      <c r="H120" s="43">
        <f>+COUNTIF(Rohdaten!$A$1:'Rohdaten'!$A$65536,"&lt;"&amp;B120)</f>
        <v>211</v>
      </c>
      <c r="I120" s="44">
        <f>+SUMIF(Rohdaten!$A$1:'Rohdaten'!$A$65536,"&lt;"&amp;B120,Rohdaten!$B$1:'Rohdaten'!$B$65536)</f>
        <v>2677568.58</v>
      </c>
      <c r="J120" s="18"/>
      <c r="K120" s="18"/>
    </row>
    <row r="121" spans="1:11" x14ac:dyDescent="0.2">
      <c r="A121" s="38">
        <f t="shared" si="9"/>
        <v>45992</v>
      </c>
      <c r="B121" s="38">
        <f t="shared" si="8"/>
        <v>46022</v>
      </c>
      <c r="C121" s="46">
        <f>+H121-SUM(C$2:C120)</f>
        <v>0</v>
      </c>
      <c r="D121" s="47">
        <f t="shared" si="10"/>
        <v>0</v>
      </c>
      <c r="E121" s="48">
        <f>+I121-SUM(E$2:E120)</f>
        <v>0</v>
      </c>
      <c r="F121" s="47">
        <f t="shared" si="11"/>
        <v>0</v>
      </c>
      <c r="H121" s="43">
        <f>+COUNTIF(Rohdaten!$A$1:'Rohdaten'!$A$65536,"&lt;"&amp;B121)</f>
        <v>211</v>
      </c>
      <c r="I121" s="44">
        <f>+SUMIF(Rohdaten!$A$1:'Rohdaten'!$A$65536,"&lt;"&amp;B121,Rohdaten!$B$1:'Rohdaten'!$B$65536)</f>
        <v>2677568.58</v>
      </c>
      <c r="J121" s="18"/>
      <c r="K121" s="18"/>
    </row>
    <row r="122" spans="1:11" x14ac:dyDescent="0.2">
      <c r="A122" s="38">
        <f t="shared" si="9"/>
        <v>46023</v>
      </c>
      <c r="B122" s="38">
        <f t="shared" si="8"/>
        <v>46053</v>
      </c>
      <c r="C122" s="46">
        <f>+H122-SUM(C$2:C121)</f>
        <v>0</v>
      </c>
      <c r="D122" s="47">
        <f t="shared" si="10"/>
        <v>0</v>
      </c>
      <c r="E122" s="48">
        <f>+I122-SUM(E$2:E121)</f>
        <v>0</v>
      </c>
      <c r="F122" s="47">
        <f t="shared" si="11"/>
        <v>0</v>
      </c>
      <c r="H122" s="43">
        <f>+COUNTIF(Rohdaten!$A$1:'Rohdaten'!$A$65536,"&lt;"&amp;B122)</f>
        <v>211</v>
      </c>
      <c r="I122" s="44">
        <f>+SUMIF(Rohdaten!$A$1:'Rohdaten'!$A$65536,"&lt;"&amp;B122,Rohdaten!$B$1:'Rohdaten'!$B$65536)</f>
        <v>2677568.58</v>
      </c>
      <c r="J122" s="18"/>
      <c r="K122" s="18"/>
    </row>
    <row r="123" spans="1:11" x14ac:dyDescent="0.2">
      <c r="A123" s="38">
        <f t="shared" si="9"/>
        <v>46054</v>
      </c>
      <c r="B123" s="38">
        <f t="shared" si="8"/>
        <v>46081</v>
      </c>
      <c r="C123" s="46">
        <f>+H123-SUM(C$2:C122)</f>
        <v>0</v>
      </c>
      <c r="D123" s="47">
        <f t="shared" si="10"/>
        <v>0</v>
      </c>
      <c r="E123" s="48">
        <f>+I123-SUM(E$2:E122)</f>
        <v>0</v>
      </c>
      <c r="F123" s="47">
        <f t="shared" si="11"/>
        <v>0</v>
      </c>
      <c r="H123" s="43">
        <f>+COUNTIF(Rohdaten!$A$1:'Rohdaten'!$A$65536,"&lt;"&amp;B123)</f>
        <v>211</v>
      </c>
      <c r="I123" s="44">
        <f>+SUMIF(Rohdaten!$A$1:'Rohdaten'!$A$65536,"&lt;"&amp;B123,Rohdaten!$B$1:'Rohdaten'!$B$65536)</f>
        <v>2677568.58</v>
      </c>
      <c r="J123" s="18"/>
      <c r="K123" s="18"/>
    </row>
    <row r="124" spans="1:11" x14ac:dyDescent="0.2">
      <c r="A124" s="38">
        <f t="shared" si="9"/>
        <v>46082</v>
      </c>
      <c r="B124" s="38">
        <f t="shared" si="8"/>
        <v>46112</v>
      </c>
      <c r="C124" s="46">
        <f>+H124-SUM(C$2:C123)</f>
        <v>0</v>
      </c>
      <c r="D124" s="47">
        <f t="shared" si="10"/>
        <v>0</v>
      </c>
      <c r="E124" s="48">
        <f>+I124-SUM(E$2:E123)</f>
        <v>0</v>
      </c>
      <c r="F124" s="47">
        <f t="shared" si="11"/>
        <v>0</v>
      </c>
      <c r="H124" s="43">
        <f>+COUNTIF(Rohdaten!$A$1:'Rohdaten'!$A$65536,"&lt;"&amp;B124)</f>
        <v>211</v>
      </c>
      <c r="I124" s="44">
        <f>+SUMIF(Rohdaten!$A$1:'Rohdaten'!$A$65536,"&lt;"&amp;B124,Rohdaten!$B$1:'Rohdaten'!$B$65536)</f>
        <v>2677568.58</v>
      </c>
      <c r="J124" s="18"/>
      <c r="K124" s="18"/>
    </row>
    <row r="125" spans="1:11" x14ac:dyDescent="0.2">
      <c r="A125" s="38">
        <f t="shared" si="9"/>
        <v>46113</v>
      </c>
      <c r="B125" s="38">
        <f t="shared" si="8"/>
        <v>46142</v>
      </c>
      <c r="C125" s="46">
        <f>+H125-SUM(C$2:C124)</f>
        <v>0</v>
      </c>
      <c r="D125" s="47">
        <f t="shared" si="10"/>
        <v>0</v>
      </c>
      <c r="E125" s="48">
        <f>+I125-SUM(E$2:E124)</f>
        <v>0</v>
      </c>
      <c r="F125" s="47">
        <f t="shared" si="11"/>
        <v>0</v>
      </c>
      <c r="H125" s="43">
        <f>+COUNTIF(Rohdaten!$A$1:'Rohdaten'!$A$65536,"&lt;"&amp;B125)</f>
        <v>211</v>
      </c>
      <c r="I125" s="44">
        <f>+SUMIF(Rohdaten!$A$1:'Rohdaten'!$A$65536,"&lt;"&amp;B125,Rohdaten!$B$1:'Rohdaten'!$B$65536)</f>
        <v>2677568.58</v>
      </c>
      <c r="J125" s="18"/>
      <c r="K125" s="18"/>
    </row>
    <row r="126" spans="1:11" x14ac:dyDescent="0.2">
      <c r="A126" s="38">
        <f t="shared" si="9"/>
        <v>46143</v>
      </c>
      <c r="B126" s="38">
        <f t="shared" si="8"/>
        <v>46173</v>
      </c>
      <c r="C126" s="46">
        <f>+H126-SUM(C$2:C125)</f>
        <v>0</v>
      </c>
      <c r="D126" s="47">
        <f t="shared" si="10"/>
        <v>0</v>
      </c>
      <c r="E126" s="48">
        <f>+I126-SUM(E$2:E125)</f>
        <v>0</v>
      </c>
      <c r="F126" s="47">
        <f t="shared" si="11"/>
        <v>0</v>
      </c>
      <c r="H126" s="43">
        <f>+COUNTIF(Rohdaten!$A$1:'Rohdaten'!$A$65536,"&lt;"&amp;B126)</f>
        <v>211</v>
      </c>
      <c r="I126" s="44">
        <f>+SUMIF(Rohdaten!$A$1:'Rohdaten'!$A$65536,"&lt;"&amp;B126,Rohdaten!$B$1:'Rohdaten'!$B$65536)</f>
        <v>2677568.58</v>
      </c>
      <c r="J126" s="18"/>
      <c r="K126" s="18"/>
    </row>
    <row r="127" spans="1:11" x14ac:dyDescent="0.2">
      <c r="A127" s="38">
        <f t="shared" si="9"/>
        <v>46174</v>
      </c>
      <c r="B127" s="38">
        <f t="shared" si="8"/>
        <v>46203</v>
      </c>
      <c r="C127" s="46">
        <f>+H127-SUM(C$2:C126)</f>
        <v>0</v>
      </c>
      <c r="D127" s="47">
        <f t="shared" si="10"/>
        <v>0</v>
      </c>
      <c r="E127" s="48">
        <f>+I127-SUM(E$2:E126)</f>
        <v>0</v>
      </c>
      <c r="F127" s="47">
        <f t="shared" si="11"/>
        <v>0</v>
      </c>
      <c r="H127" s="43">
        <f>+COUNTIF(Rohdaten!$A$1:'Rohdaten'!$A$65536,"&lt;"&amp;B127)</f>
        <v>211</v>
      </c>
      <c r="I127" s="44">
        <f>+SUMIF(Rohdaten!$A$1:'Rohdaten'!$A$65536,"&lt;"&amp;B127,Rohdaten!$B$1:'Rohdaten'!$B$65536)</f>
        <v>2677568.58</v>
      </c>
      <c r="J127" s="18"/>
      <c r="K127" s="18"/>
    </row>
    <row r="128" spans="1:11" x14ac:dyDescent="0.2">
      <c r="A128" s="38">
        <f t="shared" si="9"/>
        <v>46204</v>
      </c>
      <c r="B128" s="38">
        <f t="shared" si="8"/>
        <v>46234</v>
      </c>
      <c r="C128" s="46">
        <f>+H128-SUM(C$2:C127)</f>
        <v>0</v>
      </c>
      <c r="D128" s="47">
        <f t="shared" si="10"/>
        <v>0</v>
      </c>
      <c r="E128" s="48">
        <f>+I128-SUM(E$2:E127)</f>
        <v>0</v>
      </c>
      <c r="F128" s="47">
        <f t="shared" si="11"/>
        <v>0</v>
      </c>
      <c r="H128" s="43">
        <f>+COUNTIF(Rohdaten!$A$1:'Rohdaten'!$A$65536,"&lt;"&amp;B128)</f>
        <v>211</v>
      </c>
      <c r="I128" s="44">
        <f>+SUMIF(Rohdaten!$A$1:'Rohdaten'!$A$65536,"&lt;"&amp;B128,Rohdaten!$B$1:'Rohdaten'!$B$65536)</f>
        <v>2677568.58</v>
      </c>
      <c r="J128" s="18"/>
      <c r="K128" s="18"/>
    </row>
    <row r="129" spans="1:11" x14ac:dyDescent="0.2">
      <c r="A129" s="38">
        <f t="shared" si="9"/>
        <v>46235</v>
      </c>
      <c r="B129" s="38">
        <f t="shared" si="8"/>
        <v>46265</v>
      </c>
      <c r="C129" s="46">
        <f>+H129-SUM(C$2:C128)</f>
        <v>0</v>
      </c>
      <c r="D129" s="47">
        <f t="shared" si="10"/>
        <v>0</v>
      </c>
      <c r="E129" s="48">
        <f>+I129-SUM(E$2:E128)</f>
        <v>0</v>
      </c>
      <c r="F129" s="47">
        <f t="shared" si="11"/>
        <v>0</v>
      </c>
      <c r="H129" s="43">
        <f>+COUNTIF(Rohdaten!$A$1:'Rohdaten'!$A$65536,"&lt;"&amp;B129)</f>
        <v>211</v>
      </c>
      <c r="I129" s="44">
        <f>+SUMIF(Rohdaten!$A$1:'Rohdaten'!$A$65536,"&lt;"&amp;B129,Rohdaten!$B$1:'Rohdaten'!$B$65536)</f>
        <v>2677568.58</v>
      </c>
      <c r="J129" s="18"/>
      <c r="K129" s="18"/>
    </row>
    <row r="130" spans="1:11" x14ac:dyDescent="0.2">
      <c r="A130" s="38">
        <f t="shared" si="9"/>
        <v>46266</v>
      </c>
      <c r="B130" s="38">
        <f t="shared" si="8"/>
        <v>46295</v>
      </c>
      <c r="C130" s="46">
        <f>+H130-SUM(C$2:C129)</f>
        <v>0</v>
      </c>
      <c r="D130" s="47">
        <f t="shared" ref="D130:D155" si="12">+C130/MAX($H:$H)</f>
        <v>0</v>
      </c>
      <c r="E130" s="48">
        <f>+I130-SUM(E$2:E129)</f>
        <v>0</v>
      </c>
      <c r="F130" s="47">
        <f t="shared" ref="F130:F155" si="13">+E130/MAX($I:$I)</f>
        <v>0</v>
      </c>
      <c r="H130" s="43">
        <f>+COUNTIF(Rohdaten!$A$1:'Rohdaten'!$A$65536,"&lt;"&amp;B130)</f>
        <v>211</v>
      </c>
      <c r="I130" s="44">
        <f>+SUMIF(Rohdaten!$A$1:'Rohdaten'!$A$65536,"&lt;"&amp;B130,Rohdaten!$B$1:'Rohdaten'!$B$65536)</f>
        <v>2677568.58</v>
      </c>
      <c r="J130" s="18"/>
      <c r="K130" s="18"/>
    </row>
    <row r="131" spans="1:11" x14ac:dyDescent="0.2">
      <c r="A131" s="38">
        <f t="shared" si="9"/>
        <v>46296</v>
      </c>
      <c r="B131" s="38">
        <f t="shared" ref="B131:B194" si="14">+EOMONTH(A131,0)</f>
        <v>46326</v>
      </c>
      <c r="C131" s="46">
        <f>+H131-SUM(C$2:C130)</f>
        <v>0</v>
      </c>
      <c r="D131" s="47">
        <f t="shared" si="12"/>
        <v>0</v>
      </c>
      <c r="E131" s="48">
        <f>+I131-SUM(E$2:E130)</f>
        <v>0</v>
      </c>
      <c r="F131" s="47">
        <f t="shared" si="13"/>
        <v>0</v>
      </c>
      <c r="H131" s="43">
        <f>+COUNTIF(Rohdaten!$A$1:'Rohdaten'!$A$65536,"&lt;"&amp;B131)</f>
        <v>211</v>
      </c>
      <c r="I131" s="44">
        <f>+SUMIF(Rohdaten!$A$1:'Rohdaten'!$A$65536,"&lt;"&amp;B131,Rohdaten!$B$1:'Rohdaten'!$B$65536)</f>
        <v>2677568.58</v>
      </c>
      <c r="J131" s="18"/>
      <c r="K131" s="18"/>
    </row>
    <row r="132" spans="1:11" x14ac:dyDescent="0.2">
      <c r="A132" s="38">
        <f t="shared" ref="A132:A195" si="15">+B131+1</f>
        <v>46327</v>
      </c>
      <c r="B132" s="38">
        <f t="shared" si="14"/>
        <v>46356</v>
      </c>
      <c r="C132" s="46">
        <f>+H132-SUM(C$2:C131)</f>
        <v>0</v>
      </c>
      <c r="D132" s="47">
        <f t="shared" si="12"/>
        <v>0</v>
      </c>
      <c r="E132" s="48">
        <f>+I132-SUM(E$2:E131)</f>
        <v>0</v>
      </c>
      <c r="F132" s="47">
        <f t="shared" si="13"/>
        <v>0</v>
      </c>
      <c r="H132" s="43">
        <f>+COUNTIF(Rohdaten!$A$1:'Rohdaten'!$A$65536,"&lt;"&amp;B132)</f>
        <v>211</v>
      </c>
      <c r="I132" s="44">
        <f>+SUMIF(Rohdaten!$A$1:'Rohdaten'!$A$65536,"&lt;"&amp;B132,Rohdaten!$B$1:'Rohdaten'!$B$65536)</f>
        <v>2677568.58</v>
      </c>
      <c r="J132" s="18"/>
      <c r="K132" s="18"/>
    </row>
    <row r="133" spans="1:11" x14ac:dyDescent="0.2">
      <c r="A133" s="38">
        <f t="shared" si="15"/>
        <v>46357</v>
      </c>
      <c r="B133" s="38">
        <f t="shared" si="14"/>
        <v>46387</v>
      </c>
      <c r="C133" s="46">
        <f>+H133-SUM(C$2:C132)</f>
        <v>0</v>
      </c>
      <c r="D133" s="47">
        <f t="shared" si="12"/>
        <v>0</v>
      </c>
      <c r="E133" s="48">
        <f>+I133-SUM(E$2:E132)</f>
        <v>0</v>
      </c>
      <c r="F133" s="47">
        <f t="shared" si="13"/>
        <v>0</v>
      </c>
      <c r="H133" s="43">
        <f>+COUNTIF(Rohdaten!$A$1:'Rohdaten'!$A$65536,"&lt;"&amp;B133)</f>
        <v>211</v>
      </c>
      <c r="I133" s="44">
        <f>+SUMIF(Rohdaten!$A$1:'Rohdaten'!$A$65536,"&lt;"&amp;B133,Rohdaten!$B$1:'Rohdaten'!$B$65536)</f>
        <v>2677568.58</v>
      </c>
      <c r="J133" s="18"/>
      <c r="K133" s="18"/>
    </row>
    <row r="134" spans="1:11" x14ac:dyDescent="0.2">
      <c r="A134" s="38">
        <f t="shared" si="15"/>
        <v>46388</v>
      </c>
      <c r="B134" s="38">
        <f t="shared" si="14"/>
        <v>46418</v>
      </c>
      <c r="C134" s="46">
        <f>+H134-SUM(C$2:C133)</f>
        <v>0</v>
      </c>
      <c r="D134" s="47">
        <f t="shared" si="12"/>
        <v>0</v>
      </c>
      <c r="E134" s="48">
        <f>+I134-SUM(E$2:E133)</f>
        <v>0</v>
      </c>
      <c r="F134" s="47">
        <f t="shared" si="13"/>
        <v>0</v>
      </c>
      <c r="H134" s="43">
        <f>+COUNTIF(Rohdaten!$A$1:'Rohdaten'!$A$65536,"&lt;"&amp;B134)</f>
        <v>211</v>
      </c>
      <c r="I134" s="44">
        <f>+SUMIF(Rohdaten!$A$1:'Rohdaten'!$A$65536,"&lt;"&amp;B134,Rohdaten!$B$1:'Rohdaten'!$B$65536)</f>
        <v>2677568.58</v>
      </c>
      <c r="J134" s="18"/>
      <c r="K134" s="18"/>
    </row>
    <row r="135" spans="1:11" x14ac:dyDescent="0.2">
      <c r="A135" s="38">
        <f t="shared" si="15"/>
        <v>46419</v>
      </c>
      <c r="B135" s="38">
        <f t="shared" si="14"/>
        <v>46446</v>
      </c>
      <c r="C135" s="46">
        <f>+H135-SUM(C$2:C134)</f>
        <v>0</v>
      </c>
      <c r="D135" s="47">
        <f t="shared" si="12"/>
        <v>0</v>
      </c>
      <c r="E135" s="48">
        <f>+I135-SUM(E$2:E134)</f>
        <v>0</v>
      </c>
      <c r="F135" s="47">
        <f t="shared" si="13"/>
        <v>0</v>
      </c>
      <c r="H135" s="43">
        <f>+COUNTIF(Rohdaten!$A$1:'Rohdaten'!$A$65536,"&lt;"&amp;B135)</f>
        <v>211</v>
      </c>
      <c r="I135" s="44">
        <f>+SUMIF(Rohdaten!$A$1:'Rohdaten'!$A$65536,"&lt;"&amp;B135,Rohdaten!$B$1:'Rohdaten'!$B$65536)</f>
        <v>2677568.58</v>
      </c>
      <c r="J135" s="18"/>
      <c r="K135" s="18"/>
    </row>
    <row r="136" spans="1:11" x14ac:dyDescent="0.2">
      <c r="A136" s="38">
        <f t="shared" si="15"/>
        <v>46447</v>
      </c>
      <c r="B136" s="38">
        <f t="shared" si="14"/>
        <v>46477</v>
      </c>
      <c r="C136" s="46">
        <f>+H136-SUM(C$2:C135)</f>
        <v>0</v>
      </c>
      <c r="D136" s="47">
        <f t="shared" si="12"/>
        <v>0</v>
      </c>
      <c r="E136" s="48">
        <f>+I136-SUM(E$2:E135)</f>
        <v>0</v>
      </c>
      <c r="F136" s="47">
        <f t="shared" si="13"/>
        <v>0</v>
      </c>
      <c r="H136" s="43">
        <f>+COUNTIF(Rohdaten!$A$1:'Rohdaten'!$A$65536,"&lt;"&amp;B136)</f>
        <v>211</v>
      </c>
      <c r="I136" s="44">
        <f>+SUMIF(Rohdaten!$A$1:'Rohdaten'!$A$65536,"&lt;"&amp;B136,Rohdaten!$B$1:'Rohdaten'!$B$65536)</f>
        <v>2677568.58</v>
      </c>
      <c r="J136" s="18"/>
      <c r="K136" s="18"/>
    </row>
    <row r="137" spans="1:11" x14ac:dyDescent="0.2">
      <c r="A137" s="38">
        <f t="shared" si="15"/>
        <v>46478</v>
      </c>
      <c r="B137" s="38">
        <f t="shared" si="14"/>
        <v>46507</v>
      </c>
      <c r="C137" s="46">
        <f>+H137-SUM(C$2:C136)</f>
        <v>0</v>
      </c>
      <c r="D137" s="47">
        <f t="shared" si="12"/>
        <v>0</v>
      </c>
      <c r="E137" s="48">
        <f>+I137-SUM(E$2:E136)</f>
        <v>0</v>
      </c>
      <c r="F137" s="47">
        <f t="shared" si="13"/>
        <v>0</v>
      </c>
      <c r="H137" s="43">
        <f>+COUNTIF(Rohdaten!$A$1:'Rohdaten'!$A$65536,"&lt;"&amp;B137)</f>
        <v>211</v>
      </c>
      <c r="I137" s="44">
        <f>+SUMIF(Rohdaten!$A$1:'Rohdaten'!$A$65536,"&lt;"&amp;B137,Rohdaten!$B$1:'Rohdaten'!$B$65536)</f>
        <v>2677568.58</v>
      </c>
      <c r="J137" s="18"/>
      <c r="K137" s="18"/>
    </row>
    <row r="138" spans="1:11" x14ac:dyDescent="0.2">
      <c r="A138" s="38">
        <f t="shared" si="15"/>
        <v>46508</v>
      </c>
      <c r="B138" s="38">
        <f t="shared" si="14"/>
        <v>46538</v>
      </c>
      <c r="C138" s="46">
        <f>+H138-SUM(C$2:C137)</f>
        <v>0</v>
      </c>
      <c r="D138" s="47">
        <f t="shared" si="12"/>
        <v>0</v>
      </c>
      <c r="E138" s="48">
        <f>+I138-SUM(E$2:E137)</f>
        <v>0</v>
      </c>
      <c r="F138" s="47">
        <f t="shared" si="13"/>
        <v>0</v>
      </c>
      <c r="H138" s="43">
        <f>+COUNTIF(Rohdaten!$A$1:'Rohdaten'!$A$65536,"&lt;"&amp;B138)</f>
        <v>211</v>
      </c>
      <c r="I138" s="44">
        <f>+SUMIF(Rohdaten!$A$1:'Rohdaten'!$A$65536,"&lt;"&amp;B138,Rohdaten!$B$1:'Rohdaten'!$B$65536)</f>
        <v>2677568.58</v>
      </c>
      <c r="J138" s="18"/>
      <c r="K138" s="18"/>
    </row>
    <row r="139" spans="1:11" x14ac:dyDescent="0.2">
      <c r="A139" s="38">
        <f t="shared" si="15"/>
        <v>46539</v>
      </c>
      <c r="B139" s="38">
        <f t="shared" si="14"/>
        <v>46568</v>
      </c>
      <c r="C139" s="46">
        <f>+H139-SUM(C$2:C138)</f>
        <v>0</v>
      </c>
      <c r="D139" s="47">
        <f t="shared" si="12"/>
        <v>0</v>
      </c>
      <c r="E139" s="48">
        <f>+I139-SUM(E$2:E138)</f>
        <v>0</v>
      </c>
      <c r="F139" s="47">
        <f t="shared" si="13"/>
        <v>0</v>
      </c>
      <c r="H139" s="43">
        <f>+COUNTIF(Rohdaten!$A$1:'Rohdaten'!$A$65536,"&lt;"&amp;B139)</f>
        <v>211</v>
      </c>
      <c r="I139" s="44">
        <f>+SUMIF(Rohdaten!$A$1:'Rohdaten'!$A$65536,"&lt;"&amp;B139,Rohdaten!$B$1:'Rohdaten'!$B$65536)</f>
        <v>2677568.58</v>
      </c>
      <c r="J139" s="18"/>
      <c r="K139" s="18"/>
    </row>
    <row r="140" spans="1:11" x14ac:dyDescent="0.2">
      <c r="A140" s="38">
        <f t="shared" si="15"/>
        <v>46569</v>
      </c>
      <c r="B140" s="38">
        <f t="shared" si="14"/>
        <v>46599</v>
      </c>
      <c r="C140" s="46">
        <f>+H140-SUM(C$2:C139)</f>
        <v>0</v>
      </c>
      <c r="D140" s="47">
        <f t="shared" si="12"/>
        <v>0</v>
      </c>
      <c r="E140" s="48">
        <f>+I140-SUM(E$2:E139)</f>
        <v>0</v>
      </c>
      <c r="F140" s="47">
        <f t="shared" si="13"/>
        <v>0</v>
      </c>
      <c r="H140" s="43">
        <f>+COUNTIF(Rohdaten!$A$1:'Rohdaten'!$A$65536,"&lt;"&amp;B140)</f>
        <v>211</v>
      </c>
      <c r="I140" s="44">
        <f>+SUMIF(Rohdaten!$A$1:'Rohdaten'!$A$65536,"&lt;"&amp;B140,Rohdaten!$B$1:'Rohdaten'!$B$65536)</f>
        <v>2677568.58</v>
      </c>
      <c r="J140" s="18"/>
      <c r="K140" s="18"/>
    </row>
    <row r="141" spans="1:11" x14ac:dyDescent="0.2">
      <c r="A141" s="38">
        <f t="shared" si="15"/>
        <v>46600</v>
      </c>
      <c r="B141" s="38">
        <f t="shared" si="14"/>
        <v>46630</v>
      </c>
      <c r="C141" s="46">
        <f>+H141-SUM(C$2:C140)</f>
        <v>0</v>
      </c>
      <c r="D141" s="47">
        <f t="shared" si="12"/>
        <v>0</v>
      </c>
      <c r="E141" s="48">
        <f>+I141-SUM(E$2:E140)</f>
        <v>0</v>
      </c>
      <c r="F141" s="47">
        <f t="shared" si="13"/>
        <v>0</v>
      </c>
      <c r="H141" s="43">
        <f>+COUNTIF(Rohdaten!$A$1:'Rohdaten'!$A$65536,"&lt;"&amp;B141)</f>
        <v>211</v>
      </c>
      <c r="I141" s="44">
        <f>+SUMIF(Rohdaten!$A$1:'Rohdaten'!$A$65536,"&lt;"&amp;B141,Rohdaten!$B$1:'Rohdaten'!$B$65536)</f>
        <v>2677568.58</v>
      </c>
      <c r="J141" s="18"/>
      <c r="K141" s="18"/>
    </row>
    <row r="142" spans="1:11" x14ac:dyDescent="0.2">
      <c r="A142" s="38">
        <f t="shared" si="15"/>
        <v>46631</v>
      </c>
      <c r="B142" s="38">
        <f t="shared" si="14"/>
        <v>46660</v>
      </c>
      <c r="C142" s="46">
        <f>+H142-SUM(C$2:C141)</f>
        <v>0</v>
      </c>
      <c r="D142" s="47">
        <f t="shared" si="12"/>
        <v>0</v>
      </c>
      <c r="E142" s="48">
        <f>+I142-SUM(E$2:E141)</f>
        <v>0</v>
      </c>
      <c r="F142" s="47">
        <f t="shared" si="13"/>
        <v>0</v>
      </c>
      <c r="H142" s="43">
        <f>+COUNTIF(Rohdaten!$A$1:'Rohdaten'!$A$65536,"&lt;"&amp;B142)</f>
        <v>211</v>
      </c>
      <c r="I142" s="44">
        <f>+SUMIF(Rohdaten!$A$1:'Rohdaten'!$A$65536,"&lt;"&amp;B142,Rohdaten!$B$1:'Rohdaten'!$B$65536)</f>
        <v>2677568.58</v>
      </c>
      <c r="J142" s="18"/>
      <c r="K142" s="18"/>
    </row>
    <row r="143" spans="1:11" x14ac:dyDescent="0.2">
      <c r="A143" s="38">
        <f t="shared" si="15"/>
        <v>46661</v>
      </c>
      <c r="B143" s="38">
        <f t="shared" si="14"/>
        <v>46691</v>
      </c>
      <c r="C143" s="46">
        <f>+H143-SUM(C$2:C142)</f>
        <v>0</v>
      </c>
      <c r="D143" s="47">
        <f t="shared" si="12"/>
        <v>0</v>
      </c>
      <c r="E143" s="48">
        <f>+I143-SUM(E$2:E142)</f>
        <v>0</v>
      </c>
      <c r="F143" s="47">
        <f t="shared" si="13"/>
        <v>0</v>
      </c>
      <c r="H143" s="43">
        <f>+COUNTIF(Rohdaten!$A$1:'Rohdaten'!$A$65536,"&lt;"&amp;B143)</f>
        <v>211</v>
      </c>
      <c r="I143" s="44">
        <f>+SUMIF(Rohdaten!$A$1:'Rohdaten'!$A$65536,"&lt;"&amp;B143,Rohdaten!$B$1:'Rohdaten'!$B$65536)</f>
        <v>2677568.58</v>
      </c>
      <c r="J143" s="18"/>
      <c r="K143" s="18"/>
    </row>
    <row r="144" spans="1:11" x14ac:dyDescent="0.2">
      <c r="A144" s="38">
        <f t="shared" si="15"/>
        <v>46692</v>
      </c>
      <c r="B144" s="38">
        <f t="shared" si="14"/>
        <v>46721</v>
      </c>
      <c r="C144" s="46">
        <f>+H144-SUM(C$2:C143)</f>
        <v>0</v>
      </c>
      <c r="D144" s="47">
        <f t="shared" si="12"/>
        <v>0</v>
      </c>
      <c r="E144" s="48">
        <f>+I144-SUM(E$2:E143)</f>
        <v>0</v>
      </c>
      <c r="F144" s="47">
        <f t="shared" si="13"/>
        <v>0</v>
      </c>
      <c r="H144" s="43">
        <f>+COUNTIF(Rohdaten!$A$1:'Rohdaten'!$A$65536,"&lt;"&amp;B144)</f>
        <v>211</v>
      </c>
      <c r="I144" s="44">
        <f>+SUMIF(Rohdaten!$A$1:'Rohdaten'!$A$65536,"&lt;"&amp;B144,Rohdaten!$B$1:'Rohdaten'!$B$65536)</f>
        <v>2677568.58</v>
      </c>
      <c r="J144" s="18"/>
      <c r="K144" s="18"/>
    </row>
    <row r="145" spans="1:11" x14ac:dyDescent="0.2">
      <c r="A145" s="38">
        <f t="shared" si="15"/>
        <v>46722</v>
      </c>
      <c r="B145" s="38">
        <f t="shared" si="14"/>
        <v>46752</v>
      </c>
      <c r="C145" s="46">
        <f>+H145-SUM(C$2:C144)</f>
        <v>0</v>
      </c>
      <c r="D145" s="47">
        <f t="shared" si="12"/>
        <v>0</v>
      </c>
      <c r="E145" s="48">
        <f>+I145-SUM(E$2:E144)</f>
        <v>0</v>
      </c>
      <c r="F145" s="47">
        <f t="shared" si="13"/>
        <v>0</v>
      </c>
      <c r="H145" s="43">
        <f>+COUNTIF(Rohdaten!$A$1:'Rohdaten'!$A$65536,"&lt;"&amp;B145)</f>
        <v>211</v>
      </c>
      <c r="I145" s="44">
        <f>+SUMIF(Rohdaten!$A$1:'Rohdaten'!$A$65536,"&lt;"&amp;B145,Rohdaten!$B$1:'Rohdaten'!$B$65536)</f>
        <v>2677568.58</v>
      </c>
      <c r="J145" s="18"/>
      <c r="K145" s="18"/>
    </row>
    <row r="146" spans="1:11" x14ac:dyDescent="0.2">
      <c r="A146" s="38">
        <f t="shared" si="15"/>
        <v>46753</v>
      </c>
      <c r="B146" s="38">
        <f t="shared" si="14"/>
        <v>46783</v>
      </c>
      <c r="C146" s="46">
        <f>+H146-SUM(C$2:C145)</f>
        <v>0</v>
      </c>
      <c r="D146" s="47">
        <f t="shared" si="12"/>
        <v>0</v>
      </c>
      <c r="E146" s="48">
        <f>+I146-SUM(E$2:E145)</f>
        <v>0</v>
      </c>
      <c r="F146" s="47">
        <f t="shared" si="13"/>
        <v>0</v>
      </c>
      <c r="H146" s="43">
        <f>+COUNTIF(Rohdaten!$A$1:'Rohdaten'!$A$65536,"&lt;"&amp;B146)</f>
        <v>211</v>
      </c>
      <c r="I146" s="44">
        <f>+SUMIF(Rohdaten!$A$1:'Rohdaten'!$A$65536,"&lt;"&amp;B146,Rohdaten!$B$1:'Rohdaten'!$B$65536)</f>
        <v>2677568.58</v>
      </c>
      <c r="J146" s="18"/>
      <c r="K146" s="18"/>
    </row>
    <row r="147" spans="1:11" x14ac:dyDescent="0.2">
      <c r="A147" s="38">
        <f t="shared" si="15"/>
        <v>46784</v>
      </c>
      <c r="B147" s="38">
        <f t="shared" si="14"/>
        <v>46812</v>
      </c>
      <c r="C147" s="46">
        <f>+H147-SUM(C$2:C146)</f>
        <v>0</v>
      </c>
      <c r="D147" s="47">
        <f t="shared" si="12"/>
        <v>0</v>
      </c>
      <c r="E147" s="48">
        <f>+I147-SUM(E$2:E146)</f>
        <v>0</v>
      </c>
      <c r="F147" s="47">
        <f t="shared" si="13"/>
        <v>0</v>
      </c>
      <c r="H147" s="43">
        <f>+COUNTIF(Rohdaten!$A$1:'Rohdaten'!$A$65536,"&lt;"&amp;B147)</f>
        <v>211</v>
      </c>
      <c r="I147" s="44">
        <f>+SUMIF(Rohdaten!$A$1:'Rohdaten'!$A$65536,"&lt;"&amp;B147,Rohdaten!$B$1:'Rohdaten'!$B$65536)</f>
        <v>2677568.58</v>
      </c>
      <c r="J147" s="18"/>
      <c r="K147" s="18"/>
    </row>
    <row r="148" spans="1:11" x14ac:dyDescent="0.2">
      <c r="A148" s="38">
        <f t="shared" si="15"/>
        <v>46813</v>
      </c>
      <c r="B148" s="38">
        <f t="shared" si="14"/>
        <v>46843</v>
      </c>
      <c r="C148" s="46">
        <f>+H148-SUM(C$2:C147)</f>
        <v>0</v>
      </c>
      <c r="D148" s="47">
        <f t="shared" si="12"/>
        <v>0</v>
      </c>
      <c r="E148" s="48">
        <f>+I148-SUM(E$2:E147)</f>
        <v>0</v>
      </c>
      <c r="F148" s="47">
        <f t="shared" si="13"/>
        <v>0</v>
      </c>
      <c r="H148" s="43">
        <f>+COUNTIF(Rohdaten!$A$1:'Rohdaten'!$A$65536,"&lt;"&amp;B148)</f>
        <v>211</v>
      </c>
      <c r="I148" s="44">
        <f>+SUMIF(Rohdaten!$A$1:'Rohdaten'!$A$65536,"&lt;"&amp;B148,Rohdaten!$B$1:'Rohdaten'!$B$65536)</f>
        <v>2677568.58</v>
      </c>
      <c r="J148" s="18"/>
      <c r="K148" s="18"/>
    </row>
    <row r="149" spans="1:11" x14ac:dyDescent="0.2">
      <c r="A149" s="38">
        <f t="shared" si="15"/>
        <v>46844</v>
      </c>
      <c r="B149" s="38">
        <f t="shared" si="14"/>
        <v>46873</v>
      </c>
      <c r="C149" s="46">
        <f>+H149-SUM(C$2:C148)</f>
        <v>0</v>
      </c>
      <c r="D149" s="47">
        <f t="shared" si="12"/>
        <v>0</v>
      </c>
      <c r="E149" s="48">
        <f>+I149-SUM(E$2:E148)</f>
        <v>0</v>
      </c>
      <c r="F149" s="47">
        <f t="shared" si="13"/>
        <v>0</v>
      </c>
      <c r="H149" s="43">
        <f>+COUNTIF(Rohdaten!$A$1:'Rohdaten'!$A$65536,"&lt;"&amp;B149)</f>
        <v>211</v>
      </c>
      <c r="I149" s="44">
        <f>+SUMIF(Rohdaten!$A$1:'Rohdaten'!$A$65536,"&lt;"&amp;B149,Rohdaten!$B$1:'Rohdaten'!$B$65536)</f>
        <v>2677568.58</v>
      </c>
      <c r="J149" s="18"/>
      <c r="K149" s="18"/>
    </row>
    <row r="150" spans="1:11" x14ac:dyDescent="0.2">
      <c r="A150" s="38">
        <f t="shared" si="15"/>
        <v>46874</v>
      </c>
      <c r="B150" s="38">
        <f t="shared" si="14"/>
        <v>46904</v>
      </c>
      <c r="C150" s="46">
        <f>+H150-SUM(C$2:C149)</f>
        <v>0</v>
      </c>
      <c r="D150" s="47">
        <f t="shared" si="12"/>
        <v>0</v>
      </c>
      <c r="E150" s="48">
        <f>+I150-SUM(E$2:E149)</f>
        <v>0</v>
      </c>
      <c r="F150" s="47">
        <f t="shared" si="13"/>
        <v>0</v>
      </c>
      <c r="H150" s="43">
        <f>+COUNTIF(Rohdaten!$A$1:'Rohdaten'!$A$65536,"&lt;"&amp;B150)</f>
        <v>211</v>
      </c>
      <c r="I150" s="44">
        <f>+SUMIF(Rohdaten!$A$1:'Rohdaten'!$A$65536,"&lt;"&amp;B150,Rohdaten!$B$1:'Rohdaten'!$B$65536)</f>
        <v>2677568.58</v>
      </c>
      <c r="J150" s="18"/>
      <c r="K150" s="18"/>
    </row>
    <row r="151" spans="1:11" x14ac:dyDescent="0.2">
      <c r="A151" s="38">
        <f t="shared" si="15"/>
        <v>46905</v>
      </c>
      <c r="B151" s="38">
        <f t="shared" si="14"/>
        <v>46934</v>
      </c>
      <c r="C151" s="46">
        <f>+H151-SUM(C$2:C150)</f>
        <v>0</v>
      </c>
      <c r="D151" s="47">
        <f t="shared" si="12"/>
        <v>0</v>
      </c>
      <c r="E151" s="48">
        <f>+I151-SUM(E$2:E150)</f>
        <v>0</v>
      </c>
      <c r="F151" s="47">
        <f t="shared" si="13"/>
        <v>0</v>
      </c>
      <c r="H151" s="43">
        <f>+COUNTIF(Rohdaten!$A$1:'Rohdaten'!$A$65536,"&lt;"&amp;B151)</f>
        <v>211</v>
      </c>
      <c r="I151" s="44">
        <f>+SUMIF(Rohdaten!$A$1:'Rohdaten'!$A$65536,"&lt;"&amp;B151,Rohdaten!$B$1:'Rohdaten'!$B$65536)</f>
        <v>2677568.58</v>
      </c>
      <c r="J151" s="18"/>
      <c r="K151" s="18"/>
    </row>
    <row r="152" spans="1:11" x14ac:dyDescent="0.2">
      <c r="A152" s="38">
        <f t="shared" si="15"/>
        <v>46935</v>
      </c>
      <c r="B152" s="38">
        <f t="shared" si="14"/>
        <v>46965</v>
      </c>
      <c r="C152" s="46">
        <f>+H152-SUM(C$2:C151)</f>
        <v>0</v>
      </c>
      <c r="D152" s="47">
        <f t="shared" si="12"/>
        <v>0</v>
      </c>
      <c r="E152" s="48">
        <f>+I152-SUM(E$2:E151)</f>
        <v>0</v>
      </c>
      <c r="F152" s="47">
        <f t="shared" si="13"/>
        <v>0</v>
      </c>
      <c r="H152" s="43">
        <f>+COUNTIF(Rohdaten!$A$1:'Rohdaten'!$A$65536,"&lt;"&amp;B152)</f>
        <v>211</v>
      </c>
      <c r="I152" s="44">
        <f>+SUMIF(Rohdaten!$A$1:'Rohdaten'!$A$65536,"&lt;"&amp;B152,Rohdaten!$B$1:'Rohdaten'!$B$65536)</f>
        <v>2677568.58</v>
      </c>
      <c r="J152" s="18"/>
      <c r="K152" s="18"/>
    </row>
    <row r="153" spans="1:11" x14ac:dyDescent="0.2">
      <c r="A153" s="38">
        <f t="shared" si="15"/>
        <v>46966</v>
      </c>
      <c r="B153" s="38">
        <f t="shared" si="14"/>
        <v>46996</v>
      </c>
      <c r="C153" s="46">
        <f>+H153-SUM(C$2:C152)</f>
        <v>0</v>
      </c>
      <c r="D153" s="47">
        <f t="shared" si="12"/>
        <v>0</v>
      </c>
      <c r="E153" s="48">
        <f>+I153-SUM(E$2:E152)</f>
        <v>0</v>
      </c>
      <c r="F153" s="47">
        <f t="shared" si="13"/>
        <v>0</v>
      </c>
      <c r="H153" s="43">
        <f>+COUNTIF(Rohdaten!$A$1:'Rohdaten'!$A$65536,"&lt;"&amp;B153)</f>
        <v>211</v>
      </c>
      <c r="I153" s="44">
        <f>+SUMIF(Rohdaten!$A$1:'Rohdaten'!$A$65536,"&lt;"&amp;B153,Rohdaten!$B$1:'Rohdaten'!$B$65536)</f>
        <v>2677568.58</v>
      </c>
      <c r="J153" s="18"/>
      <c r="K153" s="18"/>
    </row>
    <row r="154" spans="1:11" x14ac:dyDescent="0.2">
      <c r="A154" s="38">
        <f t="shared" si="15"/>
        <v>46997</v>
      </c>
      <c r="B154" s="38">
        <f t="shared" si="14"/>
        <v>47026</v>
      </c>
      <c r="C154" s="46">
        <f>+H154-SUM(C$2:C153)</f>
        <v>0</v>
      </c>
      <c r="D154" s="47">
        <f t="shared" si="12"/>
        <v>0</v>
      </c>
      <c r="E154" s="48">
        <f>+I154-SUM(E$2:E153)</f>
        <v>0</v>
      </c>
      <c r="F154" s="47">
        <f t="shared" si="13"/>
        <v>0</v>
      </c>
      <c r="H154" s="43">
        <f>+COUNTIF(Rohdaten!$A$1:'Rohdaten'!$A$65536,"&lt;"&amp;B154)</f>
        <v>211</v>
      </c>
      <c r="I154" s="44">
        <f>+SUMIF(Rohdaten!$A$1:'Rohdaten'!$A$65536,"&lt;"&amp;B154,Rohdaten!$B$1:'Rohdaten'!$B$65536)</f>
        <v>2677568.58</v>
      </c>
      <c r="J154" s="18"/>
      <c r="K154" s="18"/>
    </row>
    <row r="155" spans="1:11" x14ac:dyDescent="0.2">
      <c r="A155" s="38">
        <f t="shared" si="15"/>
        <v>47027</v>
      </c>
      <c r="B155" s="38">
        <f t="shared" si="14"/>
        <v>47057</v>
      </c>
      <c r="C155" s="46">
        <f>+H155-SUM(C$2:C154)</f>
        <v>0</v>
      </c>
      <c r="D155" s="47">
        <f t="shared" si="12"/>
        <v>0</v>
      </c>
      <c r="E155" s="48">
        <f>+I155-SUM(E$2:E154)</f>
        <v>0</v>
      </c>
      <c r="F155" s="47">
        <f t="shared" si="13"/>
        <v>0</v>
      </c>
      <c r="H155" s="43">
        <f>+COUNTIF(Rohdaten!$A$1:'Rohdaten'!$A$65536,"&lt;"&amp;B155)</f>
        <v>211</v>
      </c>
      <c r="I155" s="44">
        <f>+SUMIF(Rohdaten!$A$1:'Rohdaten'!$A$65536,"&lt;"&amp;B155,Rohdaten!$B$1:'Rohdaten'!$B$65536)</f>
        <v>2677568.58</v>
      </c>
      <c r="J155" s="18"/>
      <c r="K155" s="18"/>
    </row>
    <row r="156" spans="1:11" x14ac:dyDescent="0.2">
      <c r="A156" s="38">
        <f t="shared" si="15"/>
        <v>47058</v>
      </c>
      <c r="B156" s="38">
        <f t="shared" si="14"/>
        <v>47087</v>
      </c>
      <c r="C156" s="46">
        <f>+H156-SUM(C$2:C155)</f>
        <v>0</v>
      </c>
      <c r="D156" s="47">
        <f t="shared" ref="D156:D219" si="16">+C156/MAX($H:$H)</f>
        <v>0</v>
      </c>
      <c r="E156" s="48">
        <f>+I156-SUM(E$2:E155)</f>
        <v>0</v>
      </c>
      <c r="F156" s="47">
        <f t="shared" ref="F156:F219" si="17">+E156/MAX($I:$I)</f>
        <v>0</v>
      </c>
      <c r="H156" s="43">
        <f>+COUNTIF(Rohdaten!$A$1:'Rohdaten'!$A$65536,"&lt;"&amp;B156)</f>
        <v>211</v>
      </c>
      <c r="I156" s="44">
        <f>+SUMIF(Rohdaten!$A$1:'Rohdaten'!$A$65536,"&lt;"&amp;B156,Rohdaten!$B$1:'Rohdaten'!$B$65536)</f>
        <v>2677568.58</v>
      </c>
      <c r="J156" s="18"/>
      <c r="K156" s="18"/>
    </row>
    <row r="157" spans="1:11" x14ac:dyDescent="0.2">
      <c r="A157" s="38">
        <f t="shared" si="15"/>
        <v>47088</v>
      </c>
      <c r="B157" s="38">
        <f t="shared" si="14"/>
        <v>47118</v>
      </c>
      <c r="C157" s="46">
        <f>+H157-SUM(C$2:C156)</f>
        <v>0</v>
      </c>
      <c r="D157" s="47">
        <f t="shared" si="16"/>
        <v>0</v>
      </c>
      <c r="E157" s="48">
        <f>+I157-SUM(E$2:E156)</f>
        <v>0</v>
      </c>
      <c r="F157" s="47">
        <f t="shared" si="17"/>
        <v>0</v>
      </c>
      <c r="H157" s="43">
        <f>+COUNTIF(Rohdaten!$A$1:'Rohdaten'!$A$65536,"&lt;"&amp;B157)</f>
        <v>211</v>
      </c>
      <c r="I157" s="44">
        <f>+SUMIF(Rohdaten!$A$1:'Rohdaten'!$A$65536,"&lt;"&amp;B157,Rohdaten!$B$1:'Rohdaten'!$B$65536)</f>
        <v>2677568.58</v>
      </c>
      <c r="J157" s="18"/>
      <c r="K157" s="18"/>
    </row>
    <row r="158" spans="1:11" x14ac:dyDescent="0.2">
      <c r="A158" s="38">
        <f t="shared" si="15"/>
        <v>47119</v>
      </c>
      <c r="B158" s="38">
        <f t="shared" si="14"/>
        <v>47149</v>
      </c>
      <c r="C158" s="46">
        <f>+H158-SUM(C$2:C157)</f>
        <v>0</v>
      </c>
      <c r="D158" s="47">
        <f t="shared" si="16"/>
        <v>0</v>
      </c>
      <c r="E158" s="48">
        <f>+I158-SUM(E$2:E157)</f>
        <v>0</v>
      </c>
      <c r="F158" s="47">
        <f t="shared" si="17"/>
        <v>0</v>
      </c>
      <c r="H158" s="43">
        <f>+COUNTIF(Rohdaten!$A$1:'Rohdaten'!$A$65536,"&lt;"&amp;B158)</f>
        <v>211</v>
      </c>
      <c r="I158" s="44">
        <f>+SUMIF(Rohdaten!$A$1:'Rohdaten'!$A$65536,"&lt;"&amp;B158,Rohdaten!$B$1:'Rohdaten'!$B$65536)</f>
        <v>2677568.58</v>
      </c>
      <c r="J158" s="18"/>
      <c r="K158" s="18"/>
    </row>
    <row r="159" spans="1:11" x14ac:dyDescent="0.2">
      <c r="A159" s="38">
        <f t="shared" si="15"/>
        <v>47150</v>
      </c>
      <c r="B159" s="38">
        <f t="shared" si="14"/>
        <v>47177</v>
      </c>
      <c r="C159" s="46">
        <f>+H159-SUM(C$2:C158)</f>
        <v>0</v>
      </c>
      <c r="D159" s="47">
        <f t="shared" si="16"/>
        <v>0</v>
      </c>
      <c r="E159" s="48">
        <f>+I159-SUM(E$2:E158)</f>
        <v>0</v>
      </c>
      <c r="F159" s="47">
        <f t="shared" si="17"/>
        <v>0</v>
      </c>
      <c r="H159" s="43">
        <f>+COUNTIF(Rohdaten!$A$1:'Rohdaten'!$A$65536,"&lt;"&amp;B159)</f>
        <v>211</v>
      </c>
      <c r="I159" s="44">
        <f>+SUMIF(Rohdaten!$A$1:'Rohdaten'!$A$65536,"&lt;"&amp;B159,Rohdaten!$B$1:'Rohdaten'!$B$65536)</f>
        <v>2677568.58</v>
      </c>
      <c r="J159" s="18"/>
      <c r="K159" s="18"/>
    </row>
    <row r="160" spans="1:11" x14ac:dyDescent="0.2">
      <c r="A160" s="38">
        <f t="shared" si="15"/>
        <v>47178</v>
      </c>
      <c r="B160" s="38">
        <f t="shared" si="14"/>
        <v>47208</v>
      </c>
      <c r="C160" s="46">
        <f>+H160-SUM(C$2:C159)</f>
        <v>0</v>
      </c>
      <c r="D160" s="47">
        <f t="shared" si="16"/>
        <v>0</v>
      </c>
      <c r="E160" s="48">
        <f>+I160-SUM(E$2:E159)</f>
        <v>0</v>
      </c>
      <c r="F160" s="47">
        <f t="shared" si="17"/>
        <v>0</v>
      </c>
      <c r="H160" s="43">
        <f>+COUNTIF(Rohdaten!$A$1:'Rohdaten'!$A$65536,"&lt;"&amp;B160)</f>
        <v>211</v>
      </c>
      <c r="I160" s="44">
        <f>+SUMIF(Rohdaten!$A$1:'Rohdaten'!$A$65536,"&lt;"&amp;B160,Rohdaten!$B$1:'Rohdaten'!$B$65536)</f>
        <v>2677568.58</v>
      </c>
      <c r="J160" s="18"/>
      <c r="K160" s="18"/>
    </row>
    <row r="161" spans="1:11" x14ac:dyDescent="0.2">
      <c r="A161" s="38">
        <f t="shared" si="15"/>
        <v>47209</v>
      </c>
      <c r="B161" s="38">
        <f t="shared" si="14"/>
        <v>47238</v>
      </c>
      <c r="C161" s="46">
        <f>+H161-SUM(C$2:C160)</f>
        <v>0</v>
      </c>
      <c r="D161" s="47">
        <f t="shared" si="16"/>
        <v>0</v>
      </c>
      <c r="E161" s="48">
        <f>+I161-SUM(E$2:E160)</f>
        <v>0</v>
      </c>
      <c r="F161" s="47">
        <f t="shared" si="17"/>
        <v>0</v>
      </c>
      <c r="H161" s="43">
        <f>+COUNTIF(Rohdaten!$A$1:'Rohdaten'!$A$65536,"&lt;"&amp;B161)</f>
        <v>211</v>
      </c>
      <c r="I161" s="44">
        <f>+SUMIF(Rohdaten!$A$1:'Rohdaten'!$A$65536,"&lt;"&amp;B161,Rohdaten!$B$1:'Rohdaten'!$B$65536)</f>
        <v>2677568.58</v>
      </c>
      <c r="J161" s="18"/>
      <c r="K161" s="18"/>
    </row>
    <row r="162" spans="1:11" x14ac:dyDescent="0.2">
      <c r="A162" s="38">
        <f t="shared" si="15"/>
        <v>47239</v>
      </c>
      <c r="B162" s="38">
        <f t="shared" si="14"/>
        <v>47269</v>
      </c>
      <c r="C162" s="46">
        <f>+H162-SUM(C$2:C161)</f>
        <v>0</v>
      </c>
      <c r="D162" s="47">
        <f t="shared" si="16"/>
        <v>0</v>
      </c>
      <c r="E162" s="48">
        <f>+I162-SUM(E$2:E161)</f>
        <v>0</v>
      </c>
      <c r="F162" s="47">
        <f t="shared" si="17"/>
        <v>0</v>
      </c>
      <c r="H162" s="43">
        <f>+COUNTIF(Rohdaten!$A$1:'Rohdaten'!$A$65536,"&lt;"&amp;B162)</f>
        <v>211</v>
      </c>
      <c r="I162" s="44">
        <f>+SUMIF(Rohdaten!$A$1:'Rohdaten'!$A$65536,"&lt;"&amp;B162,Rohdaten!$B$1:'Rohdaten'!$B$65536)</f>
        <v>2677568.58</v>
      </c>
      <c r="J162" s="18"/>
      <c r="K162" s="18"/>
    </row>
    <row r="163" spans="1:11" x14ac:dyDescent="0.2">
      <c r="A163" s="38">
        <f t="shared" si="15"/>
        <v>47270</v>
      </c>
      <c r="B163" s="38">
        <f t="shared" si="14"/>
        <v>47299</v>
      </c>
      <c r="C163" s="46">
        <f>+H163-SUM(C$2:C162)</f>
        <v>0</v>
      </c>
      <c r="D163" s="47">
        <f t="shared" si="16"/>
        <v>0</v>
      </c>
      <c r="E163" s="48">
        <f>+I163-SUM(E$2:E162)</f>
        <v>0</v>
      </c>
      <c r="F163" s="47">
        <f t="shared" si="17"/>
        <v>0</v>
      </c>
      <c r="H163" s="43">
        <f>+COUNTIF(Rohdaten!$A$1:'Rohdaten'!$A$65536,"&lt;"&amp;B163)</f>
        <v>211</v>
      </c>
      <c r="I163" s="44">
        <f>+SUMIF(Rohdaten!$A$1:'Rohdaten'!$A$65536,"&lt;"&amp;B163,Rohdaten!$B$1:'Rohdaten'!$B$65536)</f>
        <v>2677568.58</v>
      </c>
      <c r="J163" s="18"/>
      <c r="K163" s="18"/>
    </row>
    <row r="164" spans="1:11" x14ac:dyDescent="0.2">
      <c r="A164" s="38">
        <f t="shared" si="15"/>
        <v>47300</v>
      </c>
      <c r="B164" s="38">
        <f t="shared" si="14"/>
        <v>47330</v>
      </c>
      <c r="C164" s="46">
        <f>+H164-SUM(C$2:C163)</f>
        <v>0</v>
      </c>
      <c r="D164" s="47">
        <f t="shared" si="16"/>
        <v>0</v>
      </c>
      <c r="E164" s="48">
        <f>+I164-SUM(E$2:E163)</f>
        <v>0</v>
      </c>
      <c r="F164" s="47">
        <f t="shared" si="17"/>
        <v>0</v>
      </c>
      <c r="H164" s="43">
        <f>+COUNTIF(Rohdaten!$A$1:'Rohdaten'!$A$65536,"&lt;"&amp;B164)</f>
        <v>211</v>
      </c>
      <c r="I164" s="44">
        <f>+SUMIF(Rohdaten!$A$1:'Rohdaten'!$A$65536,"&lt;"&amp;B164,Rohdaten!$B$1:'Rohdaten'!$B$65536)</f>
        <v>2677568.58</v>
      </c>
      <c r="J164" s="18"/>
      <c r="K164" s="18"/>
    </row>
    <row r="165" spans="1:11" x14ac:dyDescent="0.2">
      <c r="A165" s="38">
        <f t="shared" si="15"/>
        <v>47331</v>
      </c>
      <c r="B165" s="38">
        <f t="shared" si="14"/>
        <v>47361</v>
      </c>
      <c r="C165" s="46">
        <f>+H165-SUM(C$2:C164)</f>
        <v>0</v>
      </c>
      <c r="D165" s="47">
        <f t="shared" si="16"/>
        <v>0</v>
      </c>
      <c r="E165" s="48">
        <f>+I165-SUM(E$2:E164)</f>
        <v>0</v>
      </c>
      <c r="F165" s="47">
        <f t="shared" si="17"/>
        <v>0</v>
      </c>
      <c r="H165" s="43">
        <f>+COUNTIF(Rohdaten!$A$1:'Rohdaten'!$A$65536,"&lt;"&amp;B165)</f>
        <v>211</v>
      </c>
      <c r="I165" s="44">
        <f>+SUMIF(Rohdaten!$A$1:'Rohdaten'!$A$65536,"&lt;"&amp;B165,Rohdaten!$B$1:'Rohdaten'!$B$65536)</f>
        <v>2677568.58</v>
      </c>
      <c r="J165" s="18"/>
      <c r="K165" s="18"/>
    </row>
    <row r="166" spans="1:11" x14ac:dyDescent="0.2">
      <c r="A166" s="38">
        <f t="shared" si="15"/>
        <v>47362</v>
      </c>
      <c r="B166" s="38">
        <f t="shared" si="14"/>
        <v>47391</v>
      </c>
      <c r="C166" s="46">
        <f>+H166-SUM(C$2:C165)</f>
        <v>0</v>
      </c>
      <c r="D166" s="47">
        <f t="shared" si="16"/>
        <v>0</v>
      </c>
      <c r="E166" s="48">
        <f>+I166-SUM(E$2:E165)</f>
        <v>0</v>
      </c>
      <c r="F166" s="47">
        <f t="shared" si="17"/>
        <v>0</v>
      </c>
      <c r="H166" s="43">
        <f>+COUNTIF(Rohdaten!$A$1:'Rohdaten'!$A$65536,"&lt;"&amp;B166)</f>
        <v>211</v>
      </c>
      <c r="I166" s="44">
        <f>+SUMIF(Rohdaten!$A$1:'Rohdaten'!$A$65536,"&lt;"&amp;B166,Rohdaten!$B$1:'Rohdaten'!$B$65536)</f>
        <v>2677568.58</v>
      </c>
      <c r="J166" s="18"/>
      <c r="K166" s="18"/>
    </row>
    <row r="167" spans="1:11" x14ac:dyDescent="0.2">
      <c r="A167" s="38">
        <f t="shared" si="15"/>
        <v>47392</v>
      </c>
      <c r="B167" s="38">
        <f t="shared" si="14"/>
        <v>47422</v>
      </c>
      <c r="C167" s="46">
        <f>+H167-SUM(C$2:C166)</f>
        <v>0</v>
      </c>
      <c r="D167" s="47">
        <f t="shared" si="16"/>
        <v>0</v>
      </c>
      <c r="E167" s="48">
        <f>+I167-SUM(E$2:E166)</f>
        <v>0</v>
      </c>
      <c r="F167" s="47">
        <f t="shared" si="17"/>
        <v>0</v>
      </c>
      <c r="H167" s="43">
        <f>+COUNTIF(Rohdaten!$A$1:'Rohdaten'!$A$65536,"&lt;"&amp;B167)</f>
        <v>211</v>
      </c>
      <c r="I167" s="44">
        <f>+SUMIF(Rohdaten!$A$1:'Rohdaten'!$A$65536,"&lt;"&amp;B167,Rohdaten!$B$1:'Rohdaten'!$B$65536)</f>
        <v>2677568.58</v>
      </c>
      <c r="J167" s="18"/>
      <c r="K167" s="18"/>
    </row>
    <row r="168" spans="1:11" x14ac:dyDescent="0.2">
      <c r="A168" s="38">
        <f t="shared" si="15"/>
        <v>47423</v>
      </c>
      <c r="B168" s="38">
        <f t="shared" si="14"/>
        <v>47452</v>
      </c>
      <c r="C168" s="46">
        <f>+H168-SUM(C$2:C167)</f>
        <v>0</v>
      </c>
      <c r="D168" s="47">
        <f t="shared" si="16"/>
        <v>0</v>
      </c>
      <c r="E168" s="48">
        <f>+I168-SUM(E$2:E167)</f>
        <v>0</v>
      </c>
      <c r="F168" s="47">
        <f t="shared" si="17"/>
        <v>0</v>
      </c>
      <c r="H168" s="43">
        <f>+COUNTIF(Rohdaten!$A$1:'Rohdaten'!$A$65536,"&lt;"&amp;B168)</f>
        <v>211</v>
      </c>
      <c r="I168" s="44">
        <f>+SUMIF(Rohdaten!$A$1:'Rohdaten'!$A$65536,"&lt;"&amp;B168,Rohdaten!$B$1:'Rohdaten'!$B$65536)</f>
        <v>2677568.58</v>
      </c>
      <c r="J168" s="18"/>
      <c r="K168" s="18"/>
    </row>
    <row r="169" spans="1:11" x14ac:dyDescent="0.2">
      <c r="A169" s="38">
        <f t="shared" si="15"/>
        <v>47453</v>
      </c>
      <c r="B169" s="38">
        <f t="shared" si="14"/>
        <v>47483</v>
      </c>
      <c r="C169" s="46">
        <f>+H169-SUM(C$2:C168)</f>
        <v>0</v>
      </c>
      <c r="D169" s="47">
        <f t="shared" si="16"/>
        <v>0</v>
      </c>
      <c r="E169" s="48">
        <f>+I169-SUM(E$2:E168)</f>
        <v>0</v>
      </c>
      <c r="F169" s="47">
        <f t="shared" si="17"/>
        <v>0</v>
      </c>
      <c r="H169" s="43">
        <f>+COUNTIF(Rohdaten!$A$1:'Rohdaten'!$A$65536,"&lt;"&amp;B169)</f>
        <v>211</v>
      </c>
      <c r="I169" s="44">
        <f>+SUMIF(Rohdaten!$A$1:'Rohdaten'!$A$65536,"&lt;"&amp;B169,Rohdaten!$B$1:'Rohdaten'!$B$65536)</f>
        <v>2677568.58</v>
      </c>
      <c r="J169" s="18"/>
      <c r="K169" s="18"/>
    </row>
    <row r="170" spans="1:11" x14ac:dyDescent="0.2">
      <c r="A170" s="38">
        <f t="shared" si="15"/>
        <v>47484</v>
      </c>
      <c r="B170" s="38">
        <f t="shared" si="14"/>
        <v>47514</v>
      </c>
      <c r="C170" s="46">
        <f>+H170-SUM(C$2:C169)</f>
        <v>0</v>
      </c>
      <c r="D170" s="47">
        <f t="shared" si="16"/>
        <v>0</v>
      </c>
      <c r="E170" s="48">
        <f>+I170-SUM(E$2:E169)</f>
        <v>0</v>
      </c>
      <c r="F170" s="47">
        <f t="shared" si="17"/>
        <v>0</v>
      </c>
      <c r="H170" s="43">
        <f>+COUNTIF(Rohdaten!$A$1:'Rohdaten'!$A$65536,"&lt;"&amp;B170)</f>
        <v>211</v>
      </c>
      <c r="I170" s="44">
        <f>+SUMIF(Rohdaten!$A$1:'Rohdaten'!$A$65536,"&lt;"&amp;B170,Rohdaten!$B$1:'Rohdaten'!$B$65536)</f>
        <v>2677568.58</v>
      </c>
      <c r="J170" s="18"/>
      <c r="K170" s="18"/>
    </row>
    <row r="171" spans="1:11" x14ac:dyDescent="0.2">
      <c r="A171" s="38">
        <f t="shared" si="15"/>
        <v>47515</v>
      </c>
      <c r="B171" s="38">
        <f t="shared" si="14"/>
        <v>47542</v>
      </c>
      <c r="C171" s="46">
        <f>+H171-SUM(C$2:C170)</f>
        <v>0</v>
      </c>
      <c r="D171" s="47">
        <f t="shared" si="16"/>
        <v>0</v>
      </c>
      <c r="E171" s="48">
        <f>+I171-SUM(E$2:E170)</f>
        <v>0</v>
      </c>
      <c r="F171" s="47">
        <f t="shared" si="17"/>
        <v>0</v>
      </c>
      <c r="H171" s="43">
        <f>+COUNTIF(Rohdaten!$A$1:'Rohdaten'!$A$65536,"&lt;"&amp;B171)</f>
        <v>211</v>
      </c>
      <c r="I171" s="44">
        <f>+SUMIF(Rohdaten!$A$1:'Rohdaten'!$A$65536,"&lt;"&amp;B171,Rohdaten!$B$1:'Rohdaten'!$B$65536)</f>
        <v>2677568.58</v>
      </c>
      <c r="J171" s="18"/>
      <c r="K171" s="18"/>
    </row>
    <row r="172" spans="1:11" x14ac:dyDescent="0.2">
      <c r="A172" s="38">
        <f t="shared" si="15"/>
        <v>47543</v>
      </c>
      <c r="B172" s="38">
        <f t="shared" si="14"/>
        <v>47573</v>
      </c>
      <c r="C172" s="46">
        <f>+H172-SUM(C$2:C171)</f>
        <v>0</v>
      </c>
      <c r="D172" s="47">
        <f t="shared" si="16"/>
        <v>0</v>
      </c>
      <c r="E172" s="48">
        <f>+I172-SUM(E$2:E171)</f>
        <v>0</v>
      </c>
      <c r="F172" s="47">
        <f t="shared" si="17"/>
        <v>0</v>
      </c>
      <c r="H172" s="43">
        <f>+COUNTIF(Rohdaten!$A$1:'Rohdaten'!$A$65536,"&lt;"&amp;B172)</f>
        <v>211</v>
      </c>
      <c r="I172" s="44">
        <f>+SUMIF(Rohdaten!$A$1:'Rohdaten'!$A$65536,"&lt;"&amp;B172,Rohdaten!$B$1:'Rohdaten'!$B$65536)</f>
        <v>2677568.58</v>
      </c>
      <c r="J172" s="18"/>
      <c r="K172" s="18"/>
    </row>
    <row r="173" spans="1:11" x14ac:dyDescent="0.2">
      <c r="A173" s="38">
        <f t="shared" si="15"/>
        <v>47574</v>
      </c>
      <c r="B173" s="38">
        <f t="shared" si="14"/>
        <v>47603</v>
      </c>
      <c r="C173" s="46">
        <f>+H173-SUM(C$2:C172)</f>
        <v>0</v>
      </c>
      <c r="D173" s="47">
        <f t="shared" si="16"/>
        <v>0</v>
      </c>
      <c r="E173" s="48">
        <f>+I173-SUM(E$2:E172)</f>
        <v>0</v>
      </c>
      <c r="F173" s="47">
        <f t="shared" si="17"/>
        <v>0</v>
      </c>
      <c r="H173" s="43">
        <f>+COUNTIF(Rohdaten!$A$1:'Rohdaten'!$A$65536,"&lt;"&amp;B173)</f>
        <v>211</v>
      </c>
      <c r="I173" s="44">
        <f>+SUMIF(Rohdaten!$A$1:'Rohdaten'!$A$65536,"&lt;"&amp;B173,Rohdaten!$B$1:'Rohdaten'!$B$65536)</f>
        <v>2677568.58</v>
      </c>
      <c r="J173" s="18"/>
      <c r="K173" s="18"/>
    </row>
    <row r="174" spans="1:11" x14ac:dyDescent="0.2">
      <c r="A174" s="38">
        <f t="shared" si="15"/>
        <v>47604</v>
      </c>
      <c r="B174" s="38">
        <f t="shared" si="14"/>
        <v>47634</v>
      </c>
      <c r="C174" s="46">
        <f>+H174-SUM(C$2:C173)</f>
        <v>0</v>
      </c>
      <c r="D174" s="47">
        <f t="shared" si="16"/>
        <v>0</v>
      </c>
      <c r="E174" s="48">
        <f>+I174-SUM(E$2:E173)</f>
        <v>0</v>
      </c>
      <c r="F174" s="47">
        <f t="shared" si="17"/>
        <v>0</v>
      </c>
      <c r="H174" s="43">
        <f>+COUNTIF(Rohdaten!$A$1:'Rohdaten'!$A$65536,"&lt;"&amp;B174)</f>
        <v>211</v>
      </c>
      <c r="I174" s="44">
        <f>+SUMIF(Rohdaten!$A$1:'Rohdaten'!$A$65536,"&lt;"&amp;B174,Rohdaten!$B$1:'Rohdaten'!$B$65536)</f>
        <v>2677568.58</v>
      </c>
      <c r="J174" s="18"/>
      <c r="K174" s="18"/>
    </row>
    <row r="175" spans="1:11" x14ac:dyDescent="0.2">
      <c r="A175" s="38">
        <f t="shared" si="15"/>
        <v>47635</v>
      </c>
      <c r="B175" s="38">
        <f t="shared" si="14"/>
        <v>47664</v>
      </c>
      <c r="C175" s="46">
        <f>+H175-SUM(C$2:C174)</f>
        <v>0</v>
      </c>
      <c r="D175" s="47">
        <f t="shared" si="16"/>
        <v>0</v>
      </c>
      <c r="E175" s="48">
        <f>+I175-SUM(E$2:E174)</f>
        <v>0</v>
      </c>
      <c r="F175" s="47">
        <f t="shared" si="17"/>
        <v>0</v>
      </c>
      <c r="H175" s="43">
        <f>+COUNTIF(Rohdaten!$A$1:'Rohdaten'!$A$65536,"&lt;"&amp;B175)</f>
        <v>211</v>
      </c>
      <c r="I175" s="44">
        <f>+SUMIF(Rohdaten!$A$1:'Rohdaten'!$A$65536,"&lt;"&amp;B175,Rohdaten!$B$1:'Rohdaten'!$B$65536)</f>
        <v>2677568.58</v>
      </c>
      <c r="J175" s="18"/>
      <c r="K175" s="18"/>
    </row>
    <row r="176" spans="1:11" x14ac:dyDescent="0.2">
      <c r="A176" s="38">
        <f t="shared" si="15"/>
        <v>47665</v>
      </c>
      <c r="B176" s="38">
        <f t="shared" si="14"/>
        <v>47695</v>
      </c>
      <c r="C176" s="46">
        <f>+H176-SUM(C$2:C175)</f>
        <v>0</v>
      </c>
      <c r="D176" s="47">
        <f t="shared" si="16"/>
        <v>0</v>
      </c>
      <c r="E176" s="48">
        <f>+I176-SUM(E$2:E175)</f>
        <v>0</v>
      </c>
      <c r="F176" s="47">
        <f t="shared" si="17"/>
        <v>0</v>
      </c>
      <c r="H176" s="43">
        <f>+COUNTIF(Rohdaten!$A$1:'Rohdaten'!$A$65536,"&lt;"&amp;B176)</f>
        <v>211</v>
      </c>
      <c r="I176" s="44">
        <f>+SUMIF(Rohdaten!$A$1:'Rohdaten'!$A$65536,"&lt;"&amp;B176,Rohdaten!$B$1:'Rohdaten'!$B$65536)</f>
        <v>2677568.58</v>
      </c>
      <c r="J176" s="18"/>
      <c r="K176" s="18"/>
    </row>
    <row r="177" spans="1:11" x14ac:dyDescent="0.2">
      <c r="A177" s="38">
        <f t="shared" si="15"/>
        <v>47696</v>
      </c>
      <c r="B177" s="38">
        <f t="shared" si="14"/>
        <v>47726</v>
      </c>
      <c r="C177" s="46">
        <f>+H177-SUM(C$2:C176)</f>
        <v>0</v>
      </c>
      <c r="D177" s="47">
        <f t="shared" si="16"/>
        <v>0</v>
      </c>
      <c r="E177" s="48">
        <f>+I177-SUM(E$2:E176)</f>
        <v>0</v>
      </c>
      <c r="F177" s="47">
        <f t="shared" si="17"/>
        <v>0</v>
      </c>
      <c r="H177" s="43">
        <f>+COUNTIF(Rohdaten!$A$1:'Rohdaten'!$A$65536,"&lt;"&amp;B177)</f>
        <v>211</v>
      </c>
      <c r="I177" s="44">
        <f>+SUMIF(Rohdaten!$A$1:'Rohdaten'!$A$65536,"&lt;"&amp;B177,Rohdaten!$B$1:'Rohdaten'!$B$65536)</f>
        <v>2677568.58</v>
      </c>
      <c r="J177" s="18"/>
      <c r="K177" s="18"/>
    </row>
    <row r="178" spans="1:11" x14ac:dyDescent="0.2">
      <c r="A178" s="38">
        <f t="shared" si="15"/>
        <v>47727</v>
      </c>
      <c r="B178" s="38">
        <f t="shared" si="14"/>
        <v>47756</v>
      </c>
      <c r="C178" s="46">
        <f>+H178-SUM(C$2:C177)</f>
        <v>0</v>
      </c>
      <c r="D178" s="47">
        <f t="shared" si="16"/>
        <v>0</v>
      </c>
      <c r="E178" s="48">
        <f>+I178-SUM(E$2:E177)</f>
        <v>0</v>
      </c>
      <c r="F178" s="47">
        <f t="shared" si="17"/>
        <v>0</v>
      </c>
      <c r="H178" s="43">
        <f>+COUNTIF(Rohdaten!$A$1:'Rohdaten'!$A$65536,"&lt;"&amp;B178)</f>
        <v>211</v>
      </c>
      <c r="I178" s="44">
        <f>+SUMIF(Rohdaten!$A$1:'Rohdaten'!$A$65536,"&lt;"&amp;B178,Rohdaten!$B$1:'Rohdaten'!$B$65536)</f>
        <v>2677568.58</v>
      </c>
      <c r="J178" s="18"/>
      <c r="K178" s="18"/>
    </row>
    <row r="179" spans="1:11" x14ac:dyDescent="0.2">
      <c r="A179" s="38">
        <f t="shared" si="15"/>
        <v>47757</v>
      </c>
      <c r="B179" s="38">
        <f t="shared" si="14"/>
        <v>47787</v>
      </c>
      <c r="C179" s="46">
        <f>+H179-SUM(C$2:C178)</f>
        <v>0</v>
      </c>
      <c r="D179" s="47">
        <f t="shared" si="16"/>
        <v>0</v>
      </c>
      <c r="E179" s="48">
        <f>+I179-SUM(E$2:E178)</f>
        <v>0</v>
      </c>
      <c r="F179" s="47">
        <f t="shared" si="17"/>
        <v>0</v>
      </c>
      <c r="H179" s="43">
        <f>+COUNTIF(Rohdaten!$A$1:'Rohdaten'!$A$65536,"&lt;"&amp;B179)</f>
        <v>211</v>
      </c>
      <c r="I179" s="44">
        <f>+SUMIF(Rohdaten!$A$1:'Rohdaten'!$A$65536,"&lt;"&amp;B179,Rohdaten!$B$1:'Rohdaten'!$B$65536)</f>
        <v>2677568.58</v>
      </c>
      <c r="J179" s="18"/>
      <c r="K179" s="18"/>
    </row>
    <row r="180" spans="1:11" x14ac:dyDescent="0.2">
      <c r="A180" s="38">
        <f t="shared" si="15"/>
        <v>47788</v>
      </c>
      <c r="B180" s="38">
        <f t="shared" si="14"/>
        <v>47817</v>
      </c>
      <c r="C180" s="46">
        <f>+H180-SUM(C$2:C179)</f>
        <v>0</v>
      </c>
      <c r="D180" s="47">
        <f t="shared" si="16"/>
        <v>0</v>
      </c>
      <c r="E180" s="48">
        <f>+I180-SUM(E$2:E179)</f>
        <v>0</v>
      </c>
      <c r="F180" s="47">
        <f t="shared" si="17"/>
        <v>0</v>
      </c>
      <c r="H180" s="43">
        <f>+COUNTIF(Rohdaten!$A$1:'Rohdaten'!$A$65536,"&lt;"&amp;B180)</f>
        <v>211</v>
      </c>
      <c r="I180" s="44">
        <f>+SUMIF(Rohdaten!$A$1:'Rohdaten'!$A$65536,"&lt;"&amp;B180,Rohdaten!$B$1:'Rohdaten'!$B$65536)</f>
        <v>2677568.58</v>
      </c>
      <c r="J180" s="18"/>
      <c r="K180" s="18"/>
    </row>
    <row r="181" spans="1:11" x14ac:dyDescent="0.2">
      <c r="A181" s="38">
        <f t="shared" si="15"/>
        <v>47818</v>
      </c>
      <c r="B181" s="38">
        <f t="shared" si="14"/>
        <v>47848</v>
      </c>
      <c r="C181" s="46">
        <f>+H181-SUM(C$2:C180)</f>
        <v>0</v>
      </c>
      <c r="D181" s="47">
        <f t="shared" si="16"/>
        <v>0</v>
      </c>
      <c r="E181" s="48">
        <f>+I181-SUM(E$2:E180)</f>
        <v>0</v>
      </c>
      <c r="F181" s="47">
        <f t="shared" si="17"/>
        <v>0</v>
      </c>
      <c r="H181" s="43">
        <f>+COUNTIF(Rohdaten!$A$1:'Rohdaten'!$A$65536,"&lt;"&amp;B181)</f>
        <v>211</v>
      </c>
      <c r="I181" s="44">
        <f>+SUMIF(Rohdaten!$A$1:'Rohdaten'!$A$65536,"&lt;"&amp;B181,Rohdaten!$B$1:'Rohdaten'!$B$65536)</f>
        <v>2677568.58</v>
      </c>
      <c r="J181" s="18"/>
      <c r="K181" s="18"/>
    </row>
    <row r="182" spans="1:11" x14ac:dyDescent="0.2">
      <c r="A182" s="38">
        <f t="shared" si="15"/>
        <v>47849</v>
      </c>
      <c r="B182" s="38">
        <f t="shared" si="14"/>
        <v>47879</v>
      </c>
      <c r="C182" s="46">
        <f>+H182-SUM(C$2:C181)</f>
        <v>0</v>
      </c>
      <c r="D182" s="47">
        <f t="shared" si="16"/>
        <v>0</v>
      </c>
      <c r="E182" s="48">
        <f>+I182-SUM(E$2:E181)</f>
        <v>0</v>
      </c>
      <c r="F182" s="47">
        <f t="shared" si="17"/>
        <v>0</v>
      </c>
      <c r="H182" s="43">
        <f>+COUNTIF(Rohdaten!$A$1:'Rohdaten'!$A$65536,"&lt;"&amp;B182)</f>
        <v>211</v>
      </c>
      <c r="I182" s="44">
        <f>+SUMIF(Rohdaten!$A$1:'Rohdaten'!$A$65536,"&lt;"&amp;B182,Rohdaten!$B$1:'Rohdaten'!$B$65536)</f>
        <v>2677568.58</v>
      </c>
      <c r="J182" s="18"/>
      <c r="K182" s="18"/>
    </row>
    <row r="183" spans="1:11" x14ac:dyDescent="0.2">
      <c r="A183" s="38">
        <f t="shared" si="15"/>
        <v>47880</v>
      </c>
      <c r="B183" s="38">
        <f t="shared" si="14"/>
        <v>47907</v>
      </c>
      <c r="C183" s="46">
        <f>+H183-SUM(C$2:C182)</f>
        <v>0</v>
      </c>
      <c r="D183" s="47">
        <f t="shared" si="16"/>
        <v>0</v>
      </c>
      <c r="E183" s="48">
        <f>+I183-SUM(E$2:E182)</f>
        <v>0</v>
      </c>
      <c r="F183" s="47">
        <f t="shared" si="17"/>
        <v>0</v>
      </c>
      <c r="H183" s="43">
        <f>+COUNTIF(Rohdaten!$A$1:'Rohdaten'!$A$65536,"&lt;"&amp;B183)</f>
        <v>211</v>
      </c>
      <c r="I183" s="44">
        <f>+SUMIF(Rohdaten!$A$1:'Rohdaten'!$A$65536,"&lt;"&amp;B183,Rohdaten!$B$1:'Rohdaten'!$B$65536)</f>
        <v>2677568.58</v>
      </c>
      <c r="J183" s="18"/>
      <c r="K183" s="18"/>
    </row>
    <row r="184" spans="1:11" x14ac:dyDescent="0.2">
      <c r="A184" s="38">
        <f t="shared" si="15"/>
        <v>47908</v>
      </c>
      <c r="B184" s="38">
        <f t="shared" si="14"/>
        <v>47938</v>
      </c>
      <c r="C184" s="46">
        <f>+H184-SUM(C$2:C183)</f>
        <v>0</v>
      </c>
      <c r="D184" s="47">
        <f t="shared" si="16"/>
        <v>0</v>
      </c>
      <c r="E184" s="48">
        <f>+I184-SUM(E$2:E183)</f>
        <v>0</v>
      </c>
      <c r="F184" s="47">
        <f t="shared" si="17"/>
        <v>0</v>
      </c>
      <c r="H184" s="43">
        <f>+COUNTIF(Rohdaten!$A$1:'Rohdaten'!$A$65536,"&lt;"&amp;B184)</f>
        <v>211</v>
      </c>
      <c r="I184" s="44">
        <f>+SUMIF(Rohdaten!$A$1:'Rohdaten'!$A$65536,"&lt;"&amp;B184,Rohdaten!$B$1:'Rohdaten'!$B$65536)</f>
        <v>2677568.58</v>
      </c>
      <c r="J184" s="18"/>
      <c r="K184" s="18"/>
    </row>
    <row r="185" spans="1:11" x14ac:dyDescent="0.2">
      <c r="A185" s="38">
        <f t="shared" si="15"/>
        <v>47939</v>
      </c>
      <c r="B185" s="38">
        <f t="shared" si="14"/>
        <v>47968</v>
      </c>
      <c r="C185" s="46">
        <f>+H185-SUM(C$2:C184)</f>
        <v>0</v>
      </c>
      <c r="D185" s="47">
        <f t="shared" si="16"/>
        <v>0</v>
      </c>
      <c r="E185" s="48">
        <f>+I185-SUM(E$2:E184)</f>
        <v>0</v>
      </c>
      <c r="F185" s="47">
        <f t="shared" si="17"/>
        <v>0</v>
      </c>
      <c r="H185" s="43">
        <f>+COUNTIF(Rohdaten!$A$1:'Rohdaten'!$A$65536,"&lt;"&amp;B185)</f>
        <v>211</v>
      </c>
      <c r="I185" s="44">
        <f>+SUMIF(Rohdaten!$A$1:'Rohdaten'!$A$65536,"&lt;"&amp;B185,Rohdaten!$B$1:'Rohdaten'!$B$65536)</f>
        <v>2677568.58</v>
      </c>
      <c r="J185" s="18"/>
      <c r="K185" s="18"/>
    </row>
    <row r="186" spans="1:11" x14ac:dyDescent="0.2">
      <c r="A186" s="38">
        <f t="shared" si="15"/>
        <v>47969</v>
      </c>
      <c r="B186" s="38">
        <f t="shared" si="14"/>
        <v>47999</v>
      </c>
      <c r="C186" s="46">
        <f>+H186-SUM(C$2:C185)</f>
        <v>0</v>
      </c>
      <c r="D186" s="47">
        <f t="shared" si="16"/>
        <v>0</v>
      </c>
      <c r="E186" s="48">
        <f>+I186-SUM(E$2:E185)</f>
        <v>0</v>
      </c>
      <c r="F186" s="47">
        <f t="shared" si="17"/>
        <v>0</v>
      </c>
      <c r="H186" s="43">
        <f>+COUNTIF(Rohdaten!$A$1:'Rohdaten'!$A$65536,"&lt;"&amp;B186)</f>
        <v>211</v>
      </c>
      <c r="I186" s="44">
        <f>+SUMIF(Rohdaten!$A$1:'Rohdaten'!$A$65536,"&lt;"&amp;B186,Rohdaten!$B$1:'Rohdaten'!$B$65536)</f>
        <v>2677568.58</v>
      </c>
      <c r="J186" s="18"/>
      <c r="K186" s="18"/>
    </row>
    <row r="187" spans="1:11" x14ac:dyDescent="0.2">
      <c r="A187" s="38">
        <f t="shared" si="15"/>
        <v>48000</v>
      </c>
      <c r="B187" s="38">
        <f t="shared" si="14"/>
        <v>48029</v>
      </c>
      <c r="C187" s="46">
        <f>+H187-SUM(C$2:C186)</f>
        <v>0</v>
      </c>
      <c r="D187" s="47">
        <f t="shared" si="16"/>
        <v>0</v>
      </c>
      <c r="E187" s="48">
        <f>+I187-SUM(E$2:E186)</f>
        <v>0</v>
      </c>
      <c r="F187" s="47">
        <f t="shared" si="17"/>
        <v>0</v>
      </c>
      <c r="H187" s="43">
        <f>+COUNTIF(Rohdaten!$A$1:'Rohdaten'!$A$65536,"&lt;"&amp;B187)</f>
        <v>211</v>
      </c>
      <c r="I187" s="44">
        <f>+SUMIF(Rohdaten!$A$1:'Rohdaten'!$A$65536,"&lt;"&amp;B187,Rohdaten!$B$1:'Rohdaten'!$B$65536)</f>
        <v>2677568.58</v>
      </c>
      <c r="J187" s="18"/>
      <c r="K187" s="18"/>
    </row>
    <row r="188" spans="1:11" x14ac:dyDescent="0.2">
      <c r="A188" s="38">
        <f t="shared" si="15"/>
        <v>48030</v>
      </c>
      <c r="B188" s="38">
        <f t="shared" si="14"/>
        <v>48060</v>
      </c>
      <c r="C188" s="46">
        <f>+H188-SUM(C$2:C187)</f>
        <v>0</v>
      </c>
      <c r="D188" s="47">
        <f t="shared" si="16"/>
        <v>0</v>
      </c>
      <c r="E188" s="48">
        <f>+I188-SUM(E$2:E187)</f>
        <v>0</v>
      </c>
      <c r="F188" s="47">
        <f t="shared" si="17"/>
        <v>0</v>
      </c>
      <c r="H188" s="43">
        <f>+COUNTIF(Rohdaten!$A$1:'Rohdaten'!$A$65536,"&lt;"&amp;B188)</f>
        <v>211</v>
      </c>
      <c r="I188" s="44">
        <f>+SUMIF(Rohdaten!$A$1:'Rohdaten'!$A$65536,"&lt;"&amp;B188,Rohdaten!$B$1:'Rohdaten'!$B$65536)</f>
        <v>2677568.58</v>
      </c>
      <c r="J188" s="18"/>
      <c r="K188" s="18"/>
    </row>
    <row r="189" spans="1:11" x14ac:dyDescent="0.2">
      <c r="A189" s="38">
        <f t="shared" si="15"/>
        <v>48061</v>
      </c>
      <c r="B189" s="38">
        <f t="shared" si="14"/>
        <v>48091</v>
      </c>
      <c r="C189" s="46">
        <f>+H189-SUM(C$2:C188)</f>
        <v>0</v>
      </c>
      <c r="D189" s="47">
        <f t="shared" si="16"/>
        <v>0</v>
      </c>
      <c r="E189" s="48">
        <f>+I189-SUM(E$2:E188)</f>
        <v>0</v>
      </c>
      <c r="F189" s="47">
        <f t="shared" si="17"/>
        <v>0</v>
      </c>
      <c r="H189" s="43">
        <f>+COUNTIF(Rohdaten!$A$1:'Rohdaten'!$A$65536,"&lt;"&amp;B189)</f>
        <v>211</v>
      </c>
      <c r="I189" s="44">
        <f>+SUMIF(Rohdaten!$A$1:'Rohdaten'!$A$65536,"&lt;"&amp;B189,Rohdaten!$B$1:'Rohdaten'!$B$65536)</f>
        <v>2677568.58</v>
      </c>
      <c r="J189" s="18"/>
      <c r="K189" s="18"/>
    </row>
    <row r="190" spans="1:11" x14ac:dyDescent="0.2">
      <c r="A190" s="38">
        <f t="shared" si="15"/>
        <v>48092</v>
      </c>
      <c r="B190" s="38">
        <f t="shared" si="14"/>
        <v>48121</v>
      </c>
      <c r="C190" s="46">
        <f>+H190-SUM(C$2:C189)</f>
        <v>0</v>
      </c>
      <c r="D190" s="47">
        <f t="shared" si="16"/>
        <v>0</v>
      </c>
      <c r="E190" s="48">
        <f>+I190-SUM(E$2:E189)</f>
        <v>0</v>
      </c>
      <c r="F190" s="47">
        <f t="shared" si="17"/>
        <v>0</v>
      </c>
      <c r="H190" s="43">
        <f>+COUNTIF(Rohdaten!$A$1:'Rohdaten'!$A$65536,"&lt;"&amp;B190)</f>
        <v>211</v>
      </c>
      <c r="I190" s="44">
        <f>+SUMIF(Rohdaten!$A$1:'Rohdaten'!$A$65536,"&lt;"&amp;B190,Rohdaten!$B$1:'Rohdaten'!$B$65536)</f>
        <v>2677568.58</v>
      </c>
      <c r="J190" s="18"/>
      <c r="K190" s="18"/>
    </row>
    <row r="191" spans="1:11" x14ac:dyDescent="0.2">
      <c r="A191" s="38">
        <f t="shared" si="15"/>
        <v>48122</v>
      </c>
      <c r="B191" s="38">
        <f t="shared" si="14"/>
        <v>48152</v>
      </c>
      <c r="C191" s="46">
        <f>+H191-SUM(C$2:C190)</f>
        <v>0</v>
      </c>
      <c r="D191" s="47">
        <f t="shared" si="16"/>
        <v>0</v>
      </c>
      <c r="E191" s="48">
        <f>+I191-SUM(E$2:E190)</f>
        <v>0</v>
      </c>
      <c r="F191" s="47">
        <f t="shared" si="17"/>
        <v>0</v>
      </c>
      <c r="H191" s="43">
        <f>+COUNTIF(Rohdaten!$A$1:'Rohdaten'!$A$65536,"&lt;"&amp;B191)</f>
        <v>211</v>
      </c>
      <c r="I191" s="44">
        <f>+SUMIF(Rohdaten!$A$1:'Rohdaten'!$A$65536,"&lt;"&amp;B191,Rohdaten!$B$1:'Rohdaten'!$B$65536)</f>
        <v>2677568.58</v>
      </c>
      <c r="J191" s="18"/>
      <c r="K191" s="18"/>
    </row>
    <row r="192" spans="1:11" x14ac:dyDescent="0.2">
      <c r="A192" s="38">
        <f t="shared" si="15"/>
        <v>48153</v>
      </c>
      <c r="B192" s="38">
        <f t="shared" si="14"/>
        <v>48182</v>
      </c>
      <c r="C192" s="46">
        <f>+H192-SUM(C$2:C191)</f>
        <v>0</v>
      </c>
      <c r="D192" s="47">
        <f t="shared" si="16"/>
        <v>0</v>
      </c>
      <c r="E192" s="48">
        <f>+I192-SUM(E$2:E191)</f>
        <v>0</v>
      </c>
      <c r="F192" s="47">
        <f t="shared" si="17"/>
        <v>0</v>
      </c>
      <c r="H192" s="43">
        <f>+COUNTIF(Rohdaten!$A$1:'Rohdaten'!$A$65536,"&lt;"&amp;B192)</f>
        <v>211</v>
      </c>
      <c r="I192" s="44">
        <f>+SUMIF(Rohdaten!$A$1:'Rohdaten'!$A$65536,"&lt;"&amp;B192,Rohdaten!$B$1:'Rohdaten'!$B$65536)</f>
        <v>2677568.58</v>
      </c>
      <c r="J192" s="18"/>
      <c r="K192" s="18"/>
    </row>
    <row r="193" spans="1:11" x14ac:dyDescent="0.2">
      <c r="A193" s="38">
        <f t="shared" si="15"/>
        <v>48183</v>
      </c>
      <c r="B193" s="38">
        <f t="shared" si="14"/>
        <v>48213</v>
      </c>
      <c r="C193" s="46">
        <f>+H193-SUM(C$2:C192)</f>
        <v>0</v>
      </c>
      <c r="D193" s="47">
        <f t="shared" si="16"/>
        <v>0</v>
      </c>
      <c r="E193" s="48">
        <f>+I193-SUM(E$2:E192)</f>
        <v>0</v>
      </c>
      <c r="F193" s="47">
        <f t="shared" si="17"/>
        <v>0</v>
      </c>
      <c r="H193" s="43">
        <f>+COUNTIF(Rohdaten!$A$1:'Rohdaten'!$A$65536,"&lt;"&amp;B193)</f>
        <v>211</v>
      </c>
      <c r="I193" s="44">
        <f>+SUMIF(Rohdaten!$A$1:'Rohdaten'!$A$65536,"&lt;"&amp;B193,Rohdaten!$B$1:'Rohdaten'!$B$65536)</f>
        <v>2677568.58</v>
      </c>
      <c r="J193" s="18"/>
      <c r="K193" s="18"/>
    </row>
    <row r="194" spans="1:11" x14ac:dyDescent="0.2">
      <c r="A194" s="38">
        <f t="shared" si="15"/>
        <v>48214</v>
      </c>
      <c r="B194" s="38">
        <f t="shared" si="14"/>
        <v>48244</v>
      </c>
      <c r="C194" s="46">
        <f>+H194-SUM(C$2:C193)</f>
        <v>0</v>
      </c>
      <c r="D194" s="47">
        <f t="shared" si="16"/>
        <v>0</v>
      </c>
      <c r="E194" s="48">
        <f>+I194-SUM(E$2:E193)</f>
        <v>0</v>
      </c>
      <c r="F194" s="47">
        <f t="shared" si="17"/>
        <v>0</v>
      </c>
      <c r="H194" s="43">
        <f>+COUNTIF(Rohdaten!$A$1:'Rohdaten'!$A$65536,"&lt;"&amp;B194)</f>
        <v>211</v>
      </c>
      <c r="I194" s="44">
        <f>+SUMIF(Rohdaten!$A$1:'Rohdaten'!$A$65536,"&lt;"&amp;B194,Rohdaten!$B$1:'Rohdaten'!$B$65536)</f>
        <v>2677568.58</v>
      </c>
      <c r="J194" s="18"/>
      <c r="K194" s="18"/>
    </row>
    <row r="195" spans="1:11" x14ac:dyDescent="0.2">
      <c r="A195" s="38">
        <f t="shared" si="15"/>
        <v>48245</v>
      </c>
      <c r="B195" s="38">
        <f t="shared" ref="B195:B258" si="18">+EOMONTH(A195,0)</f>
        <v>48273</v>
      </c>
      <c r="C195" s="46">
        <f>+H195-SUM(C$2:C194)</f>
        <v>0</v>
      </c>
      <c r="D195" s="47">
        <f t="shared" si="16"/>
        <v>0</v>
      </c>
      <c r="E195" s="48">
        <f>+I195-SUM(E$2:E194)</f>
        <v>0</v>
      </c>
      <c r="F195" s="47">
        <f t="shared" si="17"/>
        <v>0</v>
      </c>
      <c r="H195" s="43">
        <f>+COUNTIF(Rohdaten!$A$1:'Rohdaten'!$A$65536,"&lt;"&amp;B195)</f>
        <v>211</v>
      </c>
      <c r="I195" s="44">
        <f>+SUMIF(Rohdaten!$A$1:'Rohdaten'!$A$65536,"&lt;"&amp;B195,Rohdaten!$B$1:'Rohdaten'!$B$65536)</f>
        <v>2677568.58</v>
      </c>
      <c r="J195" s="18"/>
      <c r="K195" s="18"/>
    </row>
    <row r="196" spans="1:11" x14ac:dyDescent="0.2">
      <c r="A196" s="38">
        <f t="shared" ref="A196:A259" si="19">+B195+1</f>
        <v>48274</v>
      </c>
      <c r="B196" s="38">
        <f t="shared" si="18"/>
        <v>48304</v>
      </c>
      <c r="C196" s="46">
        <f>+H196-SUM(C$2:C195)</f>
        <v>0</v>
      </c>
      <c r="D196" s="47">
        <f t="shared" si="16"/>
        <v>0</v>
      </c>
      <c r="E196" s="48">
        <f>+I196-SUM(E$2:E195)</f>
        <v>0</v>
      </c>
      <c r="F196" s="47">
        <f t="shared" si="17"/>
        <v>0</v>
      </c>
      <c r="H196" s="43">
        <f>+COUNTIF(Rohdaten!$A$1:'Rohdaten'!$A$65536,"&lt;"&amp;B196)</f>
        <v>211</v>
      </c>
      <c r="I196" s="44">
        <f>+SUMIF(Rohdaten!$A$1:'Rohdaten'!$A$65536,"&lt;"&amp;B196,Rohdaten!$B$1:'Rohdaten'!$B$65536)</f>
        <v>2677568.58</v>
      </c>
      <c r="J196" s="18"/>
      <c r="K196" s="18"/>
    </row>
    <row r="197" spans="1:11" x14ac:dyDescent="0.2">
      <c r="A197" s="38">
        <f t="shared" si="19"/>
        <v>48305</v>
      </c>
      <c r="B197" s="38">
        <f t="shared" si="18"/>
        <v>48334</v>
      </c>
      <c r="C197" s="46">
        <f>+H197-SUM(C$2:C196)</f>
        <v>0</v>
      </c>
      <c r="D197" s="47">
        <f t="shared" si="16"/>
        <v>0</v>
      </c>
      <c r="E197" s="48">
        <f>+I197-SUM(E$2:E196)</f>
        <v>0</v>
      </c>
      <c r="F197" s="47">
        <f t="shared" si="17"/>
        <v>0</v>
      </c>
      <c r="H197" s="43">
        <f>+COUNTIF(Rohdaten!$A$1:'Rohdaten'!$A$65536,"&lt;"&amp;B197)</f>
        <v>211</v>
      </c>
      <c r="I197" s="44">
        <f>+SUMIF(Rohdaten!$A$1:'Rohdaten'!$A$65536,"&lt;"&amp;B197,Rohdaten!$B$1:'Rohdaten'!$B$65536)</f>
        <v>2677568.58</v>
      </c>
      <c r="J197" s="18"/>
      <c r="K197" s="18"/>
    </row>
    <row r="198" spans="1:11" x14ac:dyDescent="0.2">
      <c r="A198" s="38">
        <f t="shared" si="19"/>
        <v>48335</v>
      </c>
      <c r="B198" s="38">
        <f t="shared" si="18"/>
        <v>48365</v>
      </c>
      <c r="C198" s="46">
        <f>+H198-SUM(C$2:C197)</f>
        <v>0</v>
      </c>
      <c r="D198" s="47">
        <f t="shared" si="16"/>
        <v>0</v>
      </c>
      <c r="E198" s="48">
        <f>+I198-SUM(E$2:E197)</f>
        <v>0</v>
      </c>
      <c r="F198" s="47">
        <f t="shared" si="17"/>
        <v>0</v>
      </c>
      <c r="H198" s="43">
        <f>+COUNTIF(Rohdaten!$A$1:'Rohdaten'!$A$65536,"&lt;"&amp;B198)</f>
        <v>211</v>
      </c>
      <c r="I198" s="44">
        <f>+SUMIF(Rohdaten!$A$1:'Rohdaten'!$A$65536,"&lt;"&amp;B198,Rohdaten!$B$1:'Rohdaten'!$B$65536)</f>
        <v>2677568.58</v>
      </c>
      <c r="J198" s="18"/>
      <c r="K198" s="18"/>
    </row>
    <row r="199" spans="1:11" x14ac:dyDescent="0.2">
      <c r="A199" s="38">
        <f t="shared" si="19"/>
        <v>48366</v>
      </c>
      <c r="B199" s="38">
        <f t="shared" si="18"/>
        <v>48395</v>
      </c>
      <c r="C199" s="46">
        <f>+H199-SUM(C$2:C198)</f>
        <v>0</v>
      </c>
      <c r="D199" s="47">
        <f t="shared" si="16"/>
        <v>0</v>
      </c>
      <c r="E199" s="48">
        <f>+I199-SUM(E$2:E198)</f>
        <v>0</v>
      </c>
      <c r="F199" s="47">
        <f t="shared" si="17"/>
        <v>0</v>
      </c>
      <c r="H199" s="43">
        <f>+COUNTIF(Rohdaten!$A$1:'Rohdaten'!$A$65536,"&lt;"&amp;B199)</f>
        <v>211</v>
      </c>
      <c r="I199" s="44">
        <f>+SUMIF(Rohdaten!$A$1:'Rohdaten'!$A$65536,"&lt;"&amp;B199,Rohdaten!$B$1:'Rohdaten'!$B$65536)</f>
        <v>2677568.58</v>
      </c>
      <c r="J199" s="18"/>
      <c r="K199" s="18"/>
    </row>
    <row r="200" spans="1:11" x14ac:dyDescent="0.2">
      <c r="A200" s="38">
        <f t="shared" si="19"/>
        <v>48396</v>
      </c>
      <c r="B200" s="38">
        <f t="shared" si="18"/>
        <v>48426</v>
      </c>
      <c r="C200" s="46">
        <f>+H200-SUM(C$2:C199)</f>
        <v>0</v>
      </c>
      <c r="D200" s="47">
        <f t="shared" si="16"/>
        <v>0</v>
      </c>
      <c r="E200" s="48">
        <f>+I200-SUM(E$2:E199)</f>
        <v>0</v>
      </c>
      <c r="F200" s="47">
        <f t="shared" si="17"/>
        <v>0</v>
      </c>
      <c r="H200" s="43">
        <f>+COUNTIF(Rohdaten!$A$1:'Rohdaten'!$A$65536,"&lt;"&amp;B200)</f>
        <v>211</v>
      </c>
      <c r="I200" s="44">
        <f>+SUMIF(Rohdaten!$A$1:'Rohdaten'!$A$65536,"&lt;"&amp;B200,Rohdaten!$B$1:'Rohdaten'!$B$65536)</f>
        <v>2677568.58</v>
      </c>
      <c r="J200" s="18"/>
      <c r="K200" s="18"/>
    </row>
    <row r="201" spans="1:11" x14ac:dyDescent="0.2">
      <c r="A201" s="38">
        <f t="shared" si="19"/>
        <v>48427</v>
      </c>
      <c r="B201" s="38">
        <f t="shared" si="18"/>
        <v>48457</v>
      </c>
      <c r="C201" s="46">
        <f>+H201-SUM(C$2:C200)</f>
        <v>0</v>
      </c>
      <c r="D201" s="47">
        <f t="shared" si="16"/>
        <v>0</v>
      </c>
      <c r="E201" s="48">
        <f>+I201-SUM(E$2:E200)</f>
        <v>0</v>
      </c>
      <c r="F201" s="47">
        <f t="shared" si="17"/>
        <v>0</v>
      </c>
      <c r="H201" s="43">
        <f>+COUNTIF(Rohdaten!$A$1:'Rohdaten'!$A$65536,"&lt;"&amp;B201)</f>
        <v>211</v>
      </c>
      <c r="I201" s="44">
        <f>+SUMIF(Rohdaten!$A$1:'Rohdaten'!$A$65536,"&lt;"&amp;B201,Rohdaten!$B$1:'Rohdaten'!$B$65536)</f>
        <v>2677568.58</v>
      </c>
      <c r="J201" s="18"/>
      <c r="K201" s="18"/>
    </row>
    <row r="202" spans="1:11" x14ac:dyDescent="0.2">
      <c r="A202" s="38">
        <f t="shared" si="19"/>
        <v>48458</v>
      </c>
      <c r="B202" s="38">
        <f t="shared" si="18"/>
        <v>48487</v>
      </c>
      <c r="C202" s="46">
        <f>+H202-SUM(C$2:C201)</f>
        <v>0</v>
      </c>
      <c r="D202" s="47">
        <f t="shared" si="16"/>
        <v>0</v>
      </c>
      <c r="E202" s="48">
        <f>+I202-SUM(E$2:E201)</f>
        <v>0</v>
      </c>
      <c r="F202" s="47">
        <f t="shared" si="17"/>
        <v>0</v>
      </c>
      <c r="H202" s="43">
        <f>+COUNTIF(Rohdaten!$A$1:'Rohdaten'!$A$65536,"&lt;"&amp;B202)</f>
        <v>211</v>
      </c>
      <c r="I202" s="44">
        <f>+SUMIF(Rohdaten!$A$1:'Rohdaten'!$A$65536,"&lt;"&amp;B202,Rohdaten!$B$1:'Rohdaten'!$B$65536)</f>
        <v>2677568.58</v>
      </c>
      <c r="J202" s="18"/>
      <c r="K202" s="18"/>
    </row>
    <row r="203" spans="1:11" x14ac:dyDescent="0.2">
      <c r="A203" s="38">
        <f t="shared" si="19"/>
        <v>48488</v>
      </c>
      <c r="B203" s="38">
        <f t="shared" si="18"/>
        <v>48518</v>
      </c>
      <c r="C203" s="46">
        <f>+H203-SUM(C$2:C202)</f>
        <v>0</v>
      </c>
      <c r="D203" s="47">
        <f t="shared" si="16"/>
        <v>0</v>
      </c>
      <c r="E203" s="48">
        <f>+I203-SUM(E$2:E202)</f>
        <v>0</v>
      </c>
      <c r="F203" s="47">
        <f t="shared" si="17"/>
        <v>0</v>
      </c>
      <c r="H203" s="43">
        <f>+COUNTIF(Rohdaten!$A$1:'Rohdaten'!$A$65536,"&lt;"&amp;B203)</f>
        <v>211</v>
      </c>
      <c r="I203" s="44">
        <f>+SUMIF(Rohdaten!$A$1:'Rohdaten'!$A$65536,"&lt;"&amp;B203,Rohdaten!$B$1:'Rohdaten'!$B$65536)</f>
        <v>2677568.58</v>
      </c>
      <c r="J203" s="18"/>
      <c r="K203" s="18"/>
    </row>
    <row r="204" spans="1:11" x14ac:dyDescent="0.2">
      <c r="A204" s="38">
        <f t="shared" si="19"/>
        <v>48519</v>
      </c>
      <c r="B204" s="38">
        <f t="shared" si="18"/>
        <v>48548</v>
      </c>
      <c r="C204" s="46">
        <f>+H204-SUM(C$2:C203)</f>
        <v>0</v>
      </c>
      <c r="D204" s="47">
        <f t="shared" si="16"/>
        <v>0</v>
      </c>
      <c r="E204" s="48">
        <f>+I204-SUM(E$2:E203)</f>
        <v>0</v>
      </c>
      <c r="F204" s="47">
        <f t="shared" si="17"/>
        <v>0</v>
      </c>
      <c r="H204" s="43">
        <f>+COUNTIF(Rohdaten!$A$1:'Rohdaten'!$A$65536,"&lt;"&amp;B204)</f>
        <v>211</v>
      </c>
      <c r="I204" s="44">
        <f>+SUMIF(Rohdaten!$A$1:'Rohdaten'!$A$65536,"&lt;"&amp;B204,Rohdaten!$B$1:'Rohdaten'!$B$65536)</f>
        <v>2677568.58</v>
      </c>
      <c r="J204" s="18"/>
      <c r="K204" s="18"/>
    </row>
    <row r="205" spans="1:11" x14ac:dyDescent="0.2">
      <c r="A205" s="38">
        <f t="shared" si="19"/>
        <v>48549</v>
      </c>
      <c r="B205" s="38">
        <f t="shared" si="18"/>
        <v>48579</v>
      </c>
      <c r="C205" s="46">
        <f>+H205-SUM(C$2:C204)</f>
        <v>0</v>
      </c>
      <c r="D205" s="47">
        <f t="shared" si="16"/>
        <v>0</v>
      </c>
      <c r="E205" s="48">
        <f>+I205-SUM(E$2:E204)</f>
        <v>0</v>
      </c>
      <c r="F205" s="47">
        <f t="shared" si="17"/>
        <v>0</v>
      </c>
      <c r="H205" s="43">
        <f>+COUNTIF(Rohdaten!$A$1:'Rohdaten'!$A$65536,"&lt;"&amp;B205)</f>
        <v>211</v>
      </c>
      <c r="I205" s="44">
        <f>+SUMIF(Rohdaten!$A$1:'Rohdaten'!$A$65536,"&lt;"&amp;B205,Rohdaten!$B$1:'Rohdaten'!$B$65536)</f>
        <v>2677568.58</v>
      </c>
      <c r="J205" s="18"/>
      <c r="K205" s="18"/>
    </row>
    <row r="206" spans="1:11" x14ac:dyDescent="0.2">
      <c r="A206" s="38">
        <f t="shared" si="19"/>
        <v>48580</v>
      </c>
      <c r="B206" s="38">
        <f t="shared" si="18"/>
        <v>48610</v>
      </c>
      <c r="C206" s="46">
        <f>+H206-SUM(C$2:C205)</f>
        <v>0</v>
      </c>
      <c r="D206" s="47">
        <f t="shared" si="16"/>
        <v>0</v>
      </c>
      <c r="E206" s="48">
        <f>+I206-SUM(E$2:E205)</f>
        <v>0</v>
      </c>
      <c r="F206" s="47">
        <f t="shared" si="17"/>
        <v>0</v>
      </c>
      <c r="H206" s="43">
        <f>+COUNTIF(Rohdaten!$A$1:'Rohdaten'!$A$65536,"&lt;"&amp;B206)</f>
        <v>211</v>
      </c>
      <c r="I206" s="44">
        <f>+SUMIF(Rohdaten!$A$1:'Rohdaten'!$A$65536,"&lt;"&amp;B206,Rohdaten!$B$1:'Rohdaten'!$B$65536)</f>
        <v>2677568.58</v>
      </c>
      <c r="J206" s="18"/>
      <c r="K206" s="18"/>
    </row>
    <row r="207" spans="1:11" x14ac:dyDescent="0.2">
      <c r="A207" s="38">
        <f t="shared" si="19"/>
        <v>48611</v>
      </c>
      <c r="B207" s="38">
        <f t="shared" si="18"/>
        <v>48638</v>
      </c>
      <c r="C207" s="46">
        <f>+H207-SUM(C$2:C206)</f>
        <v>0</v>
      </c>
      <c r="D207" s="47">
        <f t="shared" si="16"/>
        <v>0</v>
      </c>
      <c r="E207" s="48">
        <f>+I207-SUM(E$2:E206)</f>
        <v>0</v>
      </c>
      <c r="F207" s="47">
        <f t="shared" si="17"/>
        <v>0</v>
      </c>
      <c r="H207" s="43">
        <f>+COUNTIF(Rohdaten!$A$1:'Rohdaten'!$A$65536,"&lt;"&amp;B207)</f>
        <v>211</v>
      </c>
      <c r="I207" s="44">
        <f>+SUMIF(Rohdaten!$A$1:'Rohdaten'!$A$65536,"&lt;"&amp;B207,Rohdaten!$B$1:'Rohdaten'!$B$65536)</f>
        <v>2677568.58</v>
      </c>
      <c r="J207" s="18"/>
      <c r="K207" s="18"/>
    </row>
    <row r="208" spans="1:11" x14ac:dyDescent="0.2">
      <c r="A208" s="38">
        <f t="shared" si="19"/>
        <v>48639</v>
      </c>
      <c r="B208" s="38">
        <f t="shared" si="18"/>
        <v>48669</v>
      </c>
      <c r="C208" s="46">
        <f>+H208-SUM(C$2:C207)</f>
        <v>0</v>
      </c>
      <c r="D208" s="47">
        <f t="shared" si="16"/>
        <v>0</v>
      </c>
      <c r="E208" s="48">
        <f>+I208-SUM(E$2:E207)</f>
        <v>0</v>
      </c>
      <c r="F208" s="47">
        <f t="shared" si="17"/>
        <v>0</v>
      </c>
      <c r="H208" s="43">
        <f>+COUNTIF(Rohdaten!$A$1:'Rohdaten'!$A$65536,"&lt;"&amp;B208)</f>
        <v>211</v>
      </c>
      <c r="I208" s="44">
        <f>+SUMIF(Rohdaten!$A$1:'Rohdaten'!$A$65536,"&lt;"&amp;B208,Rohdaten!$B$1:'Rohdaten'!$B$65536)</f>
        <v>2677568.58</v>
      </c>
      <c r="J208" s="18"/>
      <c r="K208" s="18"/>
    </row>
    <row r="209" spans="1:11" x14ac:dyDescent="0.2">
      <c r="A209" s="38">
        <f t="shared" si="19"/>
        <v>48670</v>
      </c>
      <c r="B209" s="38">
        <f t="shared" si="18"/>
        <v>48699</v>
      </c>
      <c r="C209" s="46">
        <f>+H209-SUM(C$2:C208)</f>
        <v>0</v>
      </c>
      <c r="D209" s="47">
        <f t="shared" si="16"/>
        <v>0</v>
      </c>
      <c r="E209" s="48">
        <f>+I209-SUM(E$2:E208)</f>
        <v>0</v>
      </c>
      <c r="F209" s="47">
        <f t="shared" si="17"/>
        <v>0</v>
      </c>
      <c r="H209" s="43">
        <f>+COUNTIF(Rohdaten!$A$1:'Rohdaten'!$A$65536,"&lt;"&amp;B209)</f>
        <v>211</v>
      </c>
      <c r="I209" s="44">
        <f>+SUMIF(Rohdaten!$A$1:'Rohdaten'!$A$65536,"&lt;"&amp;B209,Rohdaten!$B$1:'Rohdaten'!$B$65536)</f>
        <v>2677568.58</v>
      </c>
      <c r="J209" s="18"/>
      <c r="K209" s="18"/>
    </row>
    <row r="210" spans="1:11" x14ac:dyDescent="0.2">
      <c r="A210" s="38">
        <f t="shared" si="19"/>
        <v>48700</v>
      </c>
      <c r="B210" s="38">
        <f t="shared" si="18"/>
        <v>48730</v>
      </c>
      <c r="C210" s="46">
        <f>+H210-SUM(C$2:C209)</f>
        <v>0</v>
      </c>
      <c r="D210" s="47">
        <f t="shared" si="16"/>
        <v>0</v>
      </c>
      <c r="E210" s="48">
        <f>+I210-SUM(E$2:E209)</f>
        <v>0</v>
      </c>
      <c r="F210" s="47">
        <f t="shared" si="17"/>
        <v>0</v>
      </c>
      <c r="H210" s="43">
        <f>+COUNTIF(Rohdaten!$A$1:'Rohdaten'!$A$65536,"&lt;"&amp;B210)</f>
        <v>211</v>
      </c>
      <c r="I210" s="44">
        <f>+SUMIF(Rohdaten!$A$1:'Rohdaten'!$A$65536,"&lt;"&amp;B210,Rohdaten!$B$1:'Rohdaten'!$B$65536)</f>
        <v>2677568.58</v>
      </c>
      <c r="J210" s="18"/>
      <c r="K210" s="18"/>
    </row>
    <row r="211" spans="1:11" x14ac:dyDescent="0.2">
      <c r="A211" s="38">
        <f t="shared" si="19"/>
        <v>48731</v>
      </c>
      <c r="B211" s="38">
        <f t="shared" si="18"/>
        <v>48760</v>
      </c>
      <c r="C211" s="46">
        <f>+H211-SUM(C$2:C210)</f>
        <v>0</v>
      </c>
      <c r="D211" s="47">
        <f t="shared" si="16"/>
        <v>0</v>
      </c>
      <c r="E211" s="48">
        <f>+I211-SUM(E$2:E210)</f>
        <v>0</v>
      </c>
      <c r="F211" s="47">
        <f t="shared" si="17"/>
        <v>0</v>
      </c>
      <c r="H211" s="43">
        <f>+COUNTIF(Rohdaten!$A$1:'Rohdaten'!$A$65536,"&lt;"&amp;B211)</f>
        <v>211</v>
      </c>
      <c r="I211" s="44">
        <f>+SUMIF(Rohdaten!$A$1:'Rohdaten'!$A$65536,"&lt;"&amp;B211,Rohdaten!$B$1:'Rohdaten'!$B$65536)</f>
        <v>2677568.58</v>
      </c>
      <c r="J211" s="18"/>
      <c r="K211" s="18"/>
    </row>
    <row r="212" spans="1:11" x14ac:dyDescent="0.2">
      <c r="A212" s="38">
        <f t="shared" si="19"/>
        <v>48761</v>
      </c>
      <c r="B212" s="38">
        <f t="shared" si="18"/>
        <v>48791</v>
      </c>
      <c r="C212" s="46">
        <f>+H212-SUM(C$2:C211)</f>
        <v>0</v>
      </c>
      <c r="D212" s="47">
        <f t="shared" si="16"/>
        <v>0</v>
      </c>
      <c r="E212" s="48">
        <f>+I212-SUM(E$2:E211)</f>
        <v>0</v>
      </c>
      <c r="F212" s="47">
        <f t="shared" si="17"/>
        <v>0</v>
      </c>
      <c r="H212" s="43">
        <f>+COUNTIF(Rohdaten!$A$1:'Rohdaten'!$A$65536,"&lt;"&amp;B212)</f>
        <v>211</v>
      </c>
      <c r="I212" s="44">
        <f>+SUMIF(Rohdaten!$A$1:'Rohdaten'!$A$65536,"&lt;"&amp;B212,Rohdaten!$B$1:'Rohdaten'!$B$65536)</f>
        <v>2677568.58</v>
      </c>
      <c r="J212" s="18"/>
      <c r="K212" s="18"/>
    </row>
    <row r="213" spans="1:11" x14ac:dyDescent="0.2">
      <c r="A213" s="38">
        <f t="shared" si="19"/>
        <v>48792</v>
      </c>
      <c r="B213" s="38">
        <f t="shared" si="18"/>
        <v>48822</v>
      </c>
      <c r="C213" s="46">
        <f>+H213-SUM(C$2:C212)</f>
        <v>0</v>
      </c>
      <c r="D213" s="47">
        <f t="shared" si="16"/>
        <v>0</v>
      </c>
      <c r="E213" s="48">
        <f>+I213-SUM(E$2:E212)</f>
        <v>0</v>
      </c>
      <c r="F213" s="47">
        <f t="shared" si="17"/>
        <v>0</v>
      </c>
      <c r="H213" s="43">
        <f>+COUNTIF(Rohdaten!$A$1:'Rohdaten'!$A$65536,"&lt;"&amp;B213)</f>
        <v>211</v>
      </c>
      <c r="I213" s="44">
        <f>+SUMIF(Rohdaten!$A$1:'Rohdaten'!$A$65536,"&lt;"&amp;B213,Rohdaten!$B$1:'Rohdaten'!$B$65536)</f>
        <v>2677568.58</v>
      </c>
      <c r="J213" s="18"/>
      <c r="K213" s="18"/>
    </row>
    <row r="214" spans="1:11" x14ac:dyDescent="0.2">
      <c r="A214" s="38">
        <f t="shared" si="19"/>
        <v>48823</v>
      </c>
      <c r="B214" s="38">
        <f t="shared" si="18"/>
        <v>48852</v>
      </c>
      <c r="C214" s="46">
        <f>+H214-SUM(C$2:C213)</f>
        <v>0</v>
      </c>
      <c r="D214" s="47">
        <f t="shared" si="16"/>
        <v>0</v>
      </c>
      <c r="E214" s="48">
        <f>+I214-SUM(E$2:E213)</f>
        <v>0</v>
      </c>
      <c r="F214" s="47">
        <f t="shared" si="17"/>
        <v>0</v>
      </c>
      <c r="H214" s="43">
        <f>+COUNTIF(Rohdaten!$A$1:'Rohdaten'!$A$65536,"&lt;"&amp;B214)</f>
        <v>211</v>
      </c>
      <c r="I214" s="44">
        <f>+SUMIF(Rohdaten!$A$1:'Rohdaten'!$A$65536,"&lt;"&amp;B214,Rohdaten!$B$1:'Rohdaten'!$B$65536)</f>
        <v>2677568.58</v>
      </c>
      <c r="J214" s="18"/>
      <c r="K214" s="18"/>
    </row>
    <row r="215" spans="1:11" x14ac:dyDescent="0.2">
      <c r="A215" s="38">
        <f t="shared" si="19"/>
        <v>48853</v>
      </c>
      <c r="B215" s="38">
        <f t="shared" si="18"/>
        <v>48883</v>
      </c>
      <c r="C215" s="46">
        <f>+H215-SUM(C$2:C214)</f>
        <v>0</v>
      </c>
      <c r="D215" s="47">
        <f t="shared" si="16"/>
        <v>0</v>
      </c>
      <c r="E215" s="48">
        <f>+I215-SUM(E$2:E214)</f>
        <v>0</v>
      </c>
      <c r="F215" s="47">
        <f t="shared" si="17"/>
        <v>0</v>
      </c>
      <c r="H215" s="43">
        <f>+COUNTIF(Rohdaten!$A$1:'Rohdaten'!$A$65536,"&lt;"&amp;B215)</f>
        <v>211</v>
      </c>
      <c r="I215" s="44">
        <f>+SUMIF(Rohdaten!$A$1:'Rohdaten'!$A$65536,"&lt;"&amp;B215,Rohdaten!$B$1:'Rohdaten'!$B$65536)</f>
        <v>2677568.58</v>
      </c>
      <c r="J215" s="18"/>
      <c r="K215" s="18"/>
    </row>
    <row r="216" spans="1:11" x14ac:dyDescent="0.2">
      <c r="A216" s="38">
        <f t="shared" si="19"/>
        <v>48884</v>
      </c>
      <c r="B216" s="38">
        <f t="shared" si="18"/>
        <v>48913</v>
      </c>
      <c r="C216" s="46">
        <f>+H216-SUM(C$2:C215)</f>
        <v>0</v>
      </c>
      <c r="D216" s="47">
        <f t="shared" si="16"/>
        <v>0</v>
      </c>
      <c r="E216" s="48">
        <f>+I216-SUM(E$2:E215)</f>
        <v>0</v>
      </c>
      <c r="F216" s="47">
        <f t="shared" si="17"/>
        <v>0</v>
      </c>
      <c r="H216" s="43">
        <f>+COUNTIF(Rohdaten!$A$1:'Rohdaten'!$A$65536,"&lt;"&amp;B216)</f>
        <v>211</v>
      </c>
      <c r="I216" s="44">
        <f>+SUMIF(Rohdaten!$A$1:'Rohdaten'!$A$65536,"&lt;"&amp;B216,Rohdaten!$B$1:'Rohdaten'!$B$65536)</f>
        <v>2677568.58</v>
      </c>
      <c r="J216" s="18"/>
      <c r="K216" s="18"/>
    </row>
    <row r="217" spans="1:11" x14ac:dyDescent="0.2">
      <c r="A217" s="38">
        <f t="shared" si="19"/>
        <v>48914</v>
      </c>
      <c r="B217" s="38">
        <f t="shared" si="18"/>
        <v>48944</v>
      </c>
      <c r="C217" s="46">
        <f>+H217-SUM(C$2:C216)</f>
        <v>0</v>
      </c>
      <c r="D217" s="47">
        <f t="shared" si="16"/>
        <v>0</v>
      </c>
      <c r="E217" s="48">
        <f>+I217-SUM(E$2:E216)</f>
        <v>0</v>
      </c>
      <c r="F217" s="47">
        <f t="shared" si="17"/>
        <v>0</v>
      </c>
      <c r="H217" s="43">
        <f>+COUNTIF(Rohdaten!$A$1:'Rohdaten'!$A$65536,"&lt;"&amp;B217)</f>
        <v>211</v>
      </c>
      <c r="I217" s="44">
        <f>+SUMIF(Rohdaten!$A$1:'Rohdaten'!$A$65536,"&lt;"&amp;B217,Rohdaten!$B$1:'Rohdaten'!$B$65536)</f>
        <v>2677568.58</v>
      </c>
      <c r="J217" s="18"/>
      <c r="K217" s="18"/>
    </row>
    <row r="218" spans="1:11" x14ac:dyDescent="0.2">
      <c r="A218" s="38">
        <f t="shared" si="19"/>
        <v>48945</v>
      </c>
      <c r="B218" s="38">
        <f t="shared" si="18"/>
        <v>48975</v>
      </c>
      <c r="C218" s="46">
        <f>+H218-SUM(C$2:C217)</f>
        <v>0</v>
      </c>
      <c r="D218" s="47">
        <f t="shared" si="16"/>
        <v>0</v>
      </c>
      <c r="E218" s="48">
        <f>+I218-SUM(E$2:E217)</f>
        <v>0</v>
      </c>
      <c r="F218" s="47">
        <f t="shared" si="17"/>
        <v>0</v>
      </c>
      <c r="H218" s="43">
        <f>+COUNTIF(Rohdaten!$A$1:'Rohdaten'!$A$65536,"&lt;"&amp;B218)</f>
        <v>211</v>
      </c>
      <c r="I218" s="44">
        <f>+SUMIF(Rohdaten!$A$1:'Rohdaten'!$A$65536,"&lt;"&amp;B218,Rohdaten!$B$1:'Rohdaten'!$B$65536)</f>
        <v>2677568.58</v>
      </c>
      <c r="J218" s="18"/>
      <c r="K218" s="18"/>
    </row>
    <row r="219" spans="1:11" x14ac:dyDescent="0.2">
      <c r="A219" s="38">
        <f t="shared" si="19"/>
        <v>48976</v>
      </c>
      <c r="B219" s="38">
        <f t="shared" si="18"/>
        <v>49003</v>
      </c>
      <c r="C219" s="46">
        <f>+H219-SUM(C$2:C218)</f>
        <v>0</v>
      </c>
      <c r="D219" s="47">
        <f t="shared" si="16"/>
        <v>0</v>
      </c>
      <c r="E219" s="48">
        <f>+I219-SUM(E$2:E218)</f>
        <v>0</v>
      </c>
      <c r="F219" s="47">
        <f t="shared" si="17"/>
        <v>0</v>
      </c>
      <c r="H219" s="43">
        <f>+COUNTIF(Rohdaten!$A$1:'Rohdaten'!$A$65536,"&lt;"&amp;B219)</f>
        <v>211</v>
      </c>
      <c r="I219" s="44">
        <f>+SUMIF(Rohdaten!$A$1:'Rohdaten'!$A$65536,"&lt;"&amp;B219,Rohdaten!$B$1:'Rohdaten'!$B$65536)</f>
        <v>2677568.58</v>
      </c>
      <c r="J219" s="18"/>
      <c r="K219" s="18"/>
    </row>
    <row r="220" spans="1:11" x14ac:dyDescent="0.2">
      <c r="A220" s="38">
        <f t="shared" si="19"/>
        <v>49004</v>
      </c>
      <c r="B220" s="38">
        <f t="shared" si="18"/>
        <v>49034</v>
      </c>
      <c r="C220" s="46">
        <f>+H220-SUM(C$2:C219)</f>
        <v>0</v>
      </c>
      <c r="D220" s="47">
        <f t="shared" ref="D220:D283" si="20">+C220/MAX($H:$H)</f>
        <v>0</v>
      </c>
      <c r="E220" s="48">
        <f>+I220-SUM(E$2:E219)</f>
        <v>0</v>
      </c>
      <c r="F220" s="47">
        <f t="shared" ref="F220:F283" si="21">+E220/MAX($I:$I)</f>
        <v>0</v>
      </c>
      <c r="H220" s="43">
        <f>+COUNTIF(Rohdaten!$A$1:'Rohdaten'!$A$65536,"&lt;"&amp;B220)</f>
        <v>211</v>
      </c>
      <c r="I220" s="44">
        <f>+SUMIF(Rohdaten!$A$1:'Rohdaten'!$A$65536,"&lt;"&amp;B220,Rohdaten!$B$1:'Rohdaten'!$B$65536)</f>
        <v>2677568.58</v>
      </c>
      <c r="J220" s="18"/>
      <c r="K220" s="18"/>
    </row>
    <row r="221" spans="1:11" x14ac:dyDescent="0.2">
      <c r="A221" s="38">
        <f t="shared" si="19"/>
        <v>49035</v>
      </c>
      <c r="B221" s="38">
        <f t="shared" si="18"/>
        <v>49064</v>
      </c>
      <c r="C221" s="46">
        <f>+H221-SUM(C$2:C220)</f>
        <v>0</v>
      </c>
      <c r="D221" s="47">
        <f t="shared" si="20"/>
        <v>0</v>
      </c>
      <c r="E221" s="48">
        <f>+I221-SUM(E$2:E220)</f>
        <v>0</v>
      </c>
      <c r="F221" s="47">
        <f t="shared" si="21"/>
        <v>0</v>
      </c>
      <c r="H221" s="43">
        <f>+COUNTIF(Rohdaten!$A$1:'Rohdaten'!$A$65536,"&lt;"&amp;B221)</f>
        <v>211</v>
      </c>
      <c r="I221" s="44">
        <f>+SUMIF(Rohdaten!$A$1:'Rohdaten'!$A$65536,"&lt;"&amp;B221,Rohdaten!$B$1:'Rohdaten'!$B$65536)</f>
        <v>2677568.58</v>
      </c>
      <c r="J221" s="18"/>
      <c r="K221" s="18"/>
    </row>
    <row r="222" spans="1:11" x14ac:dyDescent="0.2">
      <c r="A222" s="38">
        <f t="shared" si="19"/>
        <v>49065</v>
      </c>
      <c r="B222" s="38">
        <f t="shared" si="18"/>
        <v>49095</v>
      </c>
      <c r="C222" s="46">
        <f>+H222-SUM(C$2:C221)</f>
        <v>0</v>
      </c>
      <c r="D222" s="47">
        <f t="shared" si="20"/>
        <v>0</v>
      </c>
      <c r="E222" s="48">
        <f>+I222-SUM(E$2:E221)</f>
        <v>0</v>
      </c>
      <c r="F222" s="47">
        <f t="shared" si="21"/>
        <v>0</v>
      </c>
      <c r="H222" s="43">
        <f>+COUNTIF(Rohdaten!$A$1:'Rohdaten'!$A$65536,"&lt;"&amp;B222)</f>
        <v>211</v>
      </c>
      <c r="I222" s="44">
        <f>+SUMIF(Rohdaten!$A$1:'Rohdaten'!$A$65536,"&lt;"&amp;B222,Rohdaten!$B$1:'Rohdaten'!$B$65536)</f>
        <v>2677568.58</v>
      </c>
      <c r="J222" s="18"/>
      <c r="K222" s="18"/>
    </row>
    <row r="223" spans="1:11" x14ac:dyDescent="0.2">
      <c r="A223" s="38">
        <f t="shared" si="19"/>
        <v>49096</v>
      </c>
      <c r="B223" s="38">
        <f t="shared" si="18"/>
        <v>49125</v>
      </c>
      <c r="C223" s="46">
        <f>+H223-SUM(C$2:C222)</f>
        <v>0</v>
      </c>
      <c r="D223" s="47">
        <f t="shared" si="20"/>
        <v>0</v>
      </c>
      <c r="E223" s="48">
        <f>+I223-SUM(E$2:E222)</f>
        <v>0</v>
      </c>
      <c r="F223" s="47">
        <f t="shared" si="21"/>
        <v>0</v>
      </c>
      <c r="H223" s="43">
        <f>+COUNTIF(Rohdaten!$A$1:'Rohdaten'!$A$65536,"&lt;"&amp;B223)</f>
        <v>211</v>
      </c>
      <c r="I223" s="44">
        <f>+SUMIF(Rohdaten!$A$1:'Rohdaten'!$A$65536,"&lt;"&amp;B223,Rohdaten!$B$1:'Rohdaten'!$B$65536)</f>
        <v>2677568.58</v>
      </c>
      <c r="J223" s="18"/>
      <c r="K223" s="18"/>
    </row>
    <row r="224" spans="1:11" x14ac:dyDescent="0.2">
      <c r="A224" s="38">
        <f t="shared" si="19"/>
        <v>49126</v>
      </c>
      <c r="B224" s="38">
        <f t="shared" si="18"/>
        <v>49156</v>
      </c>
      <c r="C224" s="46">
        <f>+H224-SUM(C$2:C223)</f>
        <v>0</v>
      </c>
      <c r="D224" s="47">
        <f t="shared" si="20"/>
        <v>0</v>
      </c>
      <c r="E224" s="48">
        <f>+I224-SUM(E$2:E223)</f>
        <v>0</v>
      </c>
      <c r="F224" s="47">
        <f t="shared" si="21"/>
        <v>0</v>
      </c>
      <c r="H224" s="43">
        <f>+COUNTIF(Rohdaten!$A$1:'Rohdaten'!$A$65536,"&lt;"&amp;B224)</f>
        <v>211</v>
      </c>
      <c r="I224" s="44">
        <f>+SUMIF(Rohdaten!$A$1:'Rohdaten'!$A$65536,"&lt;"&amp;B224,Rohdaten!$B$1:'Rohdaten'!$B$65536)</f>
        <v>2677568.58</v>
      </c>
      <c r="J224" s="18"/>
      <c r="K224" s="18"/>
    </row>
    <row r="225" spans="1:11" x14ac:dyDescent="0.2">
      <c r="A225" s="38">
        <f t="shared" si="19"/>
        <v>49157</v>
      </c>
      <c r="B225" s="38">
        <f t="shared" si="18"/>
        <v>49187</v>
      </c>
      <c r="C225" s="46">
        <f>+H225-SUM(C$2:C224)</f>
        <v>0</v>
      </c>
      <c r="D225" s="47">
        <f t="shared" si="20"/>
        <v>0</v>
      </c>
      <c r="E225" s="48">
        <f>+I225-SUM(E$2:E224)</f>
        <v>0</v>
      </c>
      <c r="F225" s="47">
        <f t="shared" si="21"/>
        <v>0</v>
      </c>
      <c r="H225" s="43">
        <f>+COUNTIF(Rohdaten!$A$1:'Rohdaten'!$A$65536,"&lt;"&amp;B225)</f>
        <v>211</v>
      </c>
      <c r="I225" s="44">
        <f>+SUMIF(Rohdaten!$A$1:'Rohdaten'!$A$65536,"&lt;"&amp;B225,Rohdaten!$B$1:'Rohdaten'!$B$65536)</f>
        <v>2677568.58</v>
      </c>
      <c r="J225" s="18"/>
      <c r="K225" s="18"/>
    </row>
    <row r="226" spans="1:11" x14ac:dyDescent="0.2">
      <c r="A226" s="38">
        <f t="shared" si="19"/>
        <v>49188</v>
      </c>
      <c r="B226" s="38">
        <f t="shared" si="18"/>
        <v>49217</v>
      </c>
      <c r="C226" s="46">
        <f>+H226-SUM(C$2:C225)</f>
        <v>0</v>
      </c>
      <c r="D226" s="47">
        <f t="shared" si="20"/>
        <v>0</v>
      </c>
      <c r="E226" s="48">
        <f>+I226-SUM(E$2:E225)</f>
        <v>0</v>
      </c>
      <c r="F226" s="47">
        <f t="shared" si="21"/>
        <v>0</v>
      </c>
      <c r="H226" s="43">
        <f>+COUNTIF(Rohdaten!$A$1:'Rohdaten'!$A$65536,"&lt;"&amp;B226)</f>
        <v>211</v>
      </c>
      <c r="I226" s="44">
        <f>+SUMIF(Rohdaten!$A$1:'Rohdaten'!$A$65536,"&lt;"&amp;B226,Rohdaten!$B$1:'Rohdaten'!$B$65536)</f>
        <v>2677568.58</v>
      </c>
      <c r="J226" s="18"/>
      <c r="K226" s="18"/>
    </row>
    <row r="227" spans="1:11" x14ac:dyDescent="0.2">
      <c r="A227" s="38">
        <f t="shared" si="19"/>
        <v>49218</v>
      </c>
      <c r="B227" s="38">
        <f t="shared" si="18"/>
        <v>49248</v>
      </c>
      <c r="C227" s="46">
        <f>+H227-SUM(C$2:C226)</f>
        <v>0</v>
      </c>
      <c r="D227" s="47">
        <f t="shared" si="20"/>
        <v>0</v>
      </c>
      <c r="E227" s="48">
        <f>+I227-SUM(E$2:E226)</f>
        <v>0</v>
      </c>
      <c r="F227" s="47">
        <f t="shared" si="21"/>
        <v>0</v>
      </c>
      <c r="H227" s="43">
        <f>+COUNTIF(Rohdaten!$A$1:'Rohdaten'!$A$65536,"&lt;"&amp;B227)</f>
        <v>211</v>
      </c>
      <c r="I227" s="44">
        <f>+SUMIF(Rohdaten!$A$1:'Rohdaten'!$A$65536,"&lt;"&amp;B227,Rohdaten!$B$1:'Rohdaten'!$B$65536)</f>
        <v>2677568.58</v>
      </c>
      <c r="J227" s="18"/>
      <c r="K227" s="18"/>
    </row>
    <row r="228" spans="1:11" x14ac:dyDescent="0.2">
      <c r="A228" s="38">
        <f t="shared" si="19"/>
        <v>49249</v>
      </c>
      <c r="B228" s="38">
        <f t="shared" si="18"/>
        <v>49278</v>
      </c>
      <c r="C228" s="46">
        <f>+H228-SUM(C$2:C227)</f>
        <v>0</v>
      </c>
      <c r="D228" s="47">
        <f t="shared" si="20"/>
        <v>0</v>
      </c>
      <c r="E228" s="48">
        <f>+I228-SUM(E$2:E227)</f>
        <v>0</v>
      </c>
      <c r="F228" s="47">
        <f t="shared" si="21"/>
        <v>0</v>
      </c>
      <c r="H228" s="43">
        <f>+COUNTIF(Rohdaten!$A$1:'Rohdaten'!$A$65536,"&lt;"&amp;B228)</f>
        <v>211</v>
      </c>
      <c r="I228" s="44">
        <f>+SUMIF(Rohdaten!$A$1:'Rohdaten'!$A$65536,"&lt;"&amp;B228,Rohdaten!$B$1:'Rohdaten'!$B$65536)</f>
        <v>2677568.58</v>
      </c>
      <c r="J228" s="18"/>
      <c r="K228" s="18"/>
    </row>
    <row r="229" spans="1:11" x14ac:dyDescent="0.2">
      <c r="A229" s="38">
        <f t="shared" si="19"/>
        <v>49279</v>
      </c>
      <c r="B229" s="38">
        <f t="shared" si="18"/>
        <v>49309</v>
      </c>
      <c r="C229" s="46">
        <f>+H229-SUM(C$2:C228)</f>
        <v>0</v>
      </c>
      <c r="D229" s="47">
        <f t="shared" si="20"/>
        <v>0</v>
      </c>
      <c r="E229" s="48">
        <f>+I229-SUM(E$2:E228)</f>
        <v>0</v>
      </c>
      <c r="F229" s="47">
        <f t="shared" si="21"/>
        <v>0</v>
      </c>
      <c r="H229" s="43">
        <f>+COUNTIF(Rohdaten!$A$1:'Rohdaten'!$A$65536,"&lt;"&amp;B229)</f>
        <v>211</v>
      </c>
      <c r="I229" s="44">
        <f>+SUMIF(Rohdaten!$A$1:'Rohdaten'!$A$65536,"&lt;"&amp;B229,Rohdaten!$B$1:'Rohdaten'!$B$65536)</f>
        <v>2677568.58</v>
      </c>
      <c r="J229" s="18"/>
      <c r="K229" s="18"/>
    </row>
    <row r="230" spans="1:11" x14ac:dyDescent="0.2">
      <c r="A230" s="38">
        <f t="shared" si="19"/>
        <v>49310</v>
      </c>
      <c r="B230" s="38">
        <f t="shared" si="18"/>
        <v>49340</v>
      </c>
      <c r="C230" s="46">
        <f>+H230-SUM(C$2:C229)</f>
        <v>0</v>
      </c>
      <c r="D230" s="47">
        <f t="shared" si="20"/>
        <v>0</v>
      </c>
      <c r="E230" s="48">
        <f>+I230-SUM(E$2:E229)</f>
        <v>0</v>
      </c>
      <c r="F230" s="47">
        <f t="shared" si="21"/>
        <v>0</v>
      </c>
      <c r="H230" s="43">
        <f>+COUNTIF(Rohdaten!$A$1:'Rohdaten'!$A$65536,"&lt;"&amp;B230)</f>
        <v>211</v>
      </c>
      <c r="I230" s="44">
        <f>+SUMIF(Rohdaten!$A$1:'Rohdaten'!$A$65536,"&lt;"&amp;B230,Rohdaten!$B$1:'Rohdaten'!$B$65536)</f>
        <v>2677568.58</v>
      </c>
      <c r="J230" s="18"/>
      <c r="K230" s="18"/>
    </row>
    <row r="231" spans="1:11" x14ac:dyDescent="0.2">
      <c r="A231" s="38">
        <f t="shared" si="19"/>
        <v>49341</v>
      </c>
      <c r="B231" s="38">
        <f t="shared" si="18"/>
        <v>49368</v>
      </c>
      <c r="C231" s="46">
        <f>+H231-SUM(C$2:C230)</f>
        <v>0</v>
      </c>
      <c r="D231" s="47">
        <f t="shared" si="20"/>
        <v>0</v>
      </c>
      <c r="E231" s="48">
        <f>+I231-SUM(E$2:E230)</f>
        <v>0</v>
      </c>
      <c r="F231" s="47">
        <f t="shared" si="21"/>
        <v>0</v>
      </c>
      <c r="H231" s="43">
        <f>+COUNTIF(Rohdaten!$A$1:'Rohdaten'!$A$65536,"&lt;"&amp;B231)</f>
        <v>211</v>
      </c>
      <c r="I231" s="44">
        <f>+SUMIF(Rohdaten!$A$1:'Rohdaten'!$A$65536,"&lt;"&amp;B231,Rohdaten!$B$1:'Rohdaten'!$B$65536)</f>
        <v>2677568.58</v>
      </c>
      <c r="J231" s="18"/>
      <c r="K231" s="18"/>
    </row>
    <row r="232" spans="1:11" x14ac:dyDescent="0.2">
      <c r="A232" s="38">
        <f t="shared" si="19"/>
        <v>49369</v>
      </c>
      <c r="B232" s="38">
        <f t="shared" si="18"/>
        <v>49399</v>
      </c>
      <c r="C232" s="46">
        <f>+H232-SUM(C$2:C231)</f>
        <v>0</v>
      </c>
      <c r="D232" s="47">
        <f t="shared" si="20"/>
        <v>0</v>
      </c>
      <c r="E232" s="48">
        <f>+I232-SUM(E$2:E231)</f>
        <v>0</v>
      </c>
      <c r="F232" s="47">
        <f t="shared" si="21"/>
        <v>0</v>
      </c>
      <c r="H232" s="43">
        <f>+COUNTIF(Rohdaten!$A$1:'Rohdaten'!$A$65536,"&lt;"&amp;B232)</f>
        <v>211</v>
      </c>
      <c r="I232" s="44">
        <f>+SUMIF(Rohdaten!$A$1:'Rohdaten'!$A$65536,"&lt;"&amp;B232,Rohdaten!$B$1:'Rohdaten'!$B$65536)</f>
        <v>2677568.58</v>
      </c>
      <c r="J232" s="18"/>
      <c r="K232" s="18"/>
    </row>
    <row r="233" spans="1:11" x14ac:dyDescent="0.2">
      <c r="A233" s="38">
        <f t="shared" si="19"/>
        <v>49400</v>
      </c>
      <c r="B233" s="38">
        <f t="shared" si="18"/>
        <v>49429</v>
      </c>
      <c r="C233" s="46">
        <f>+H233-SUM(C$2:C232)</f>
        <v>0</v>
      </c>
      <c r="D233" s="47">
        <f t="shared" si="20"/>
        <v>0</v>
      </c>
      <c r="E233" s="48">
        <f>+I233-SUM(E$2:E232)</f>
        <v>0</v>
      </c>
      <c r="F233" s="47">
        <f t="shared" si="21"/>
        <v>0</v>
      </c>
      <c r="H233" s="43">
        <f>+COUNTIF(Rohdaten!$A$1:'Rohdaten'!$A$65536,"&lt;"&amp;B233)</f>
        <v>211</v>
      </c>
      <c r="I233" s="44">
        <f>+SUMIF(Rohdaten!$A$1:'Rohdaten'!$A$65536,"&lt;"&amp;B233,Rohdaten!$B$1:'Rohdaten'!$B$65536)</f>
        <v>2677568.58</v>
      </c>
      <c r="J233" s="18"/>
      <c r="K233" s="18"/>
    </row>
    <row r="234" spans="1:11" x14ac:dyDescent="0.2">
      <c r="A234" s="38">
        <f t="shared" si="19"/>
        <v>49430</v>
      </c>
      <c r="B234" s="38">
        <f t="shared" si="18"/>
        <v>49460</v>
      </c>
      <c r="C234" s="46">
        <f>+H234-SUM(C$2:C233)</f>
        <v>0</v>
      </c>
      <c r="D234" s="47">
        <f t="shared" si="20"/>
        <v>0</v>
      </c>
      <c r="E234" s="48">
        <f>+I234-SUM(E$2:E233)</f>
        <v>0</v>
      </c>
      <c r="F234" s="47">
        <f t="shared" si="21"/>
        <v>0</v>
      </c>
      <c r="H234" s="43">
        <f>+COUNTIF(Rohdaten!$A$1:'Rohdaten'!$A$65536,"&lt;"&amp;B234)</f>
        <v>211</v>
      </c>
      <c r="I234" s="44">
        <f>+SUMIF(Rohdaten!$A$1:'Rohdaten'!$A$65536,"&lt;"&amp;B234,Rohdaten!$B$1:'Rohdaten'!$B$65536)</f>
        <v>2677568.58</v>
      </c>
      <c r="J234" s="18"/>
      <c r="K234" s="18"/>
    </row>
    <row r="235" spans="1:11" x14ac:dyDescent="0.2">
      <c r="A235" s="38">
        <f t="shared" si="19"/>
        <v>49461</v>
      </c>
      <c r="B235" s="38">
        <f t="shared" si="18"/>
        <v>49490</v>
      </c>
      <c r="C235" s="46">
        <f>+H235-SUM(C$2:C234)</f>
        <v>0</v>
      </c>
      <c r="D235" s="47">
        <f t="shared" si="20"/>
        <v>0</v>
      </c>
      <c r="E235" s="48">
        <f>+I235-SUM(E$2:E234)</f>
        <v>0</v>
      </c>
      <c r="F235" s="47">
        <f t="shared" si="21"/>
        <v>0</v>
      </c>
      <c r="H235" s="43">
        <f>+COUNTIF(Rohdaten!$A$1:'Rohdaten'!$A$65536,"&lt;"&amp;B235)</f>
        <v>211</v>
      </c>
      <c r="I235" s="44">
        <f>+SUMIF(Rohdaten!$A$1:'Rohdaten'!$A$65536,"&lt;"&amp;B235,Rohdaten!$B$1:'Rohdaten'!$B$65536)</f>
        <v>2677568.58</v>
      </c>
      <c r="J235" s="18"/>
      <c r="K235" s="18"/>
    </row>
    <row r="236" spans="1:11" x14ac:dyDescent="0.2">
      <c r="A236" s="38">
        <f t="shared" si="19"/>
        <v>49491</v>
      </c>
      <c r="B236" s="38">
        <f t="shared" si="18"/>
        <v>49521</v>
      </c>
      <c r="C236" s="46">
        <f>+H236-SUM(C$2:C235)</f>
        <v>0</v>
      </c>
      <c r="D236" s="47">
        <f t="shared" si="20"/>
        <v>0</v>
      </c>
      <c r="E236" s="48">
        <f>+I236-SUM(E$2:E235)</f>
        <v>0</v>
      </c>
      <c r="F236" s="47">
        <f t="shared" si="21"/>
        <v>0</v>
      </c>
      <c r="H236" s="43">
        <f>+COUNTIF(Rohdaten!$A$1:'Rohdaten'!$A$65536,"&lt;"&amp;B236)</f>
        <v>211</v>
      </c>
      <c r="I236" s="44">
        <f>+SUMIF(Rohdaten!$A$1:'Rohdaten'!$A$65536,"&lt;"&amp;B236,Rohdaten!$B$1:'Rohdaten'!$B$65536)</f>
        <v>2677568.58</v>
      </c>
      <c r="J236" s="18"/>
      <c r="K236" s="18"/>
    </row>
    <row r="237" spans="1:11" x14ac:dyDescent="0.2">
      <c r="A237" s="38">
        <f t="shared" si="19"/>
        <v>49522</v>
      </c>
      <c r="B237" s="38">
        <f t="shared" si="18"/>
        <v>49552</v>
      </c>
      <c r="C237" s="46">
        <f>+H237-SUM(C$2:C236)</f>
        <v>0</v>
      </c>
      <c r="D237" s="47">
        <f t="shared" si="20"/>
        <v>0</v>
      </c>
      <c r="E237" s="48">
        <f>+I237-SUM(E$2:E236)</f>
        <v>0</v>
      </c>
      <c r="F237" s="47">
        <f t="shared" si="21"/>
        <v>0</v>
      </c>
      <c r="H237" s="43">
        <f>+COUNTIF(Rohdaten!$A$1:'Rohdaten'!$A$65536,"&lt;"&amp;B237)</f>
        <v>211</v>
      </c>
      <c r="I237" s="44">
        <f>+SUMIF(Rohdaten!$A$1:'Rohdaten'!$A$65536,"&lt;"&amp;B237,Rohdaten!$B$1:'Rohdaten'!$B$65536)</f>
        <v>2677568.58</v>
      </c>
      <c r="J237" s="18"/>
      <c r="K237" s="18"/>
    </row>
    <row r="238" spans="1:11" x14ac:dyDescent="0.2">
      <c r="A238" s="38">
        <f t="shared" si="19"/>
        <v>49553</v>
      </c>
      <c r="B238" s="38">
        <f t="shared" si="18"/>
        <v>49582</v>
      </c>
      <c r="C238" s="46">
        <f>+H238-SUM(C$2:C237)</f>
        <v>0</v>
      </c>
      <c r="D238" s="47">
        <f t="shared" si="20"/>
        <v>0</v>
      </c>
      <c r="E238" s="48">
        <f>+I238-SUM(E$2:E237)</f>
        <v>0</v>
      </c>
      <c r="F238" s="47">
        <f t="shared" si="21"/>
        <v>0</v>
      </c>
      <c r="H238" s="43">
        <f>+COUNTIF(Rohdaten!$A$1:'Rohdaten'!$A$65536,"&lt;"&amp;B238)</f>
        <v>211</v>
      </c>
      <c r="I238" s="44">
        <f>+SUMIF(Rohdaten!$A$1:'Rohdaten'!$A$65536,"&lt;"&amp;B238,Rohdaten!$B$1:'Rohdaten'!$B$65536)</f>
        <v>2677568.58</v>
      </c>
      <c r="J238" s="18"/>
      <c r="K238" s="18"/>
    </row>
    <row r="239" spans="1:11" x14ac:dyDescent="0.2">
      <c r="A239" s="38">
        <f t="shared" si="19"/>
        <v>49583</v>
      </c>
      <c r="B239" s="38">
        <f t="shared" si="18"/>
        <v>49613</v>
      </c>
      <c r="C239" s="46">
        <f>+H239-SUM(C$2:C238)</f>
        <v>0</v>
      </c>
      <c r="D239" s="47">
        <f t="shared" si="20"/>
        <v>0</v>
      </c>
      <c r="E239" s="48">
        <f>+I239-SUM(E$2:E238)</f>
        <v>0</v>
      </c>
      <c r="F239" s="47">
        <f t="shared" si="21"/>
        <v>0</v>
      </c>
      <c r="H239" s="43">
        <f>+COUNTIF(Rohdaten!$A$1:'Rohdaten'!$A$65536,"&lt;"&amp;B239)</f>
        <v>211</v>
      </c>
      <c r="I239" s="44">
        <f>+SUMIF(Rohdaten!$A$1:'Rohdaten'!$A$65536,"&lt;"&amp;B239,Rohdaten!$B$1:'Rohdaten'!$B$65536)</f>
        <v>2677568.58</v>
      </c>
      <c r="J239" s="18"/>
      <c r="K239" s="18"/>
    </row>
    <row r="240" spans="1:11" x14ac:dyDescent="0.2">
      <c r="A240" s="38">
        <f t="shared" si="19"/>
        <v>49614</v>
      </c>
      <c r="B240" s="38">
        <f t="shared" si="18"/>
        <v>49643</v>
      </c>
      <c r="C240" s="46">
        <f>+H240-SUM(C$2:C239)</f>
        <v>0</v>
      </c>
      <c r="D240" s="47">
        <f t="shared" si="20"/>
        <v>0</v>
      </c>
      <c r="E240" s="48">
        <f>+I240-SUM(E$2:E239)</f>
        <v>0</v>
      </c>
      <c r="F240" s="47">
        <f t="shared" si="21"/>
        <v>0</v>
      </c>
      <c r="H240" s="43">
        <f>+COUNTIF(Rohdaten!$A$1:'Rohdaten'!$A$65536,"&lt;"&amp;B240)</f>
        <v>211</v>
      </c>
      <c r="I240" s="44">
        <f>+SUMIF(Rohdaten!$A$1:'Rohdaten'!$A$65536,"&lt;"&amp;B240,Rohdaten!$B$1:'Rohdaten'!$B$65536)</f>
        <v>2677568.58</v>
      </c>
      <c r="J240" s="18"/>
      <c r="K240" s="18"/>
    </row>
    <row r="241" spans="1:11" x14ac:dyDescent="0.2">
      <c r="A241" s="38">
        <f t="shared" si="19"/>
        <v>49644</v>
      </c>
      <c r="B241" s="38">
        <f t="shared" si="18"/>
        <v>49674</v>
      </c>
      <c r="C241" s="46">
        <f>+H241-SUM(C$2:C240)</f>
        <v>0</v>
      </c>
      <c r="D241" s="47">
        <f t="shared" si="20"/>
        <v>0</v>
      </c>
      <c r="E241" s="48">
        <f>+I241-SUM(E$2:E240)</f>
        <v>0</v>
      </c>
      <c r="F241" s="47">
        <f t="shared" si="21"/>
        <v>0</v>
      </c>
      <c r="H241" s="43">
        <f>+COUNTIF(Rohdaten!$A$1:'Rohdaten'!$A$65536,"&lt;"&amp;B241)</f>
        <v>211</v>
      </c>
      <c r="I241" s="44">
        <f>+SUMIF(Rohdaten!$A$1:'Rohdaten'!$A$65536,"&lt;"&amp;B241,Rohdaten!$B$1:'Rohdaten'!$B$65536)</f>
        <v>2677568.58</v>
      </c>
      <c r="J241" s="18"/>
      <c r="K241" s="18"/>
    </row>
    <row r="242" spans="1:11" x14ac:dyDescent="0.2">
      <c r="A242" s="38">
        <f t="shared" si="19"/>
        <v>49675</v>
      </c>
      <c r="B242" s="38">
        <f t="shared" si="18"/>
        <v>49705</v>
      </c>
      <c r="C242" s="46">
        <f>+H242-SUM(C$2:C241)</f>
        <v>0</v>
      </c>
      <c r="D242" s="47">
        <f t="shared" si="20"/>
        <v>0</v>
      </c>
      <c r="E242" s="48">
        <f>+I242-SUM(E$2:E241)</f>
        <v>0</v>
      </c>
      <c r="F242" s="47">
        <f t="shared" si="21"/>
        <v>0</v>
      </c>
      <c r="H242" s="43">
        <f>+COUNTIF(Rohdaten!$A$1:'Rohdaten'!$A$65536,"&lt;"&amp;B242)</f>
        <v>211</v>
      </c>
      <c r="I242" s="44">
        <f>+SUMIF(Rohdaten!$A$1:'Rohdaten'!$A$65536,"&lt;"&amp;B242,Rohdaten!$B$1:'Rohdaten'!$B$65536)</f>
        <v>2677568.58</v>
      </c>
      <c r="J242" s="18"/>
      <c r="K242" s="18"/>
    </row>
    <row r="243" spans="1:11" x14ac:dyDescent="0.2">
      <c r="A243" s="38">
        <f t="shared" si="19"/>
        <v>49706</v>
      </c>
      <c r="B243" s="38">
        <f t="shared" si="18"/>
        <v>49734</v>
      </c>
      <c r="C243" s="46">
        <f>+H243-SUM(C$2:C242)</f>
        <v>0</v>
      </c>
      <c r="D243" s="47">
        <f t="shared" si="20"/>
        <v>0</v>
      </c>
      <c r="E243" s="48">
        <f>+I243-SUM(E$2:E242)</f>
        <v>0</v>
      </c>
      <c r="F243" s="47">
        <f t="shared" si="21"/>
        <v>0</v>
      </c>
      <c r="H243" s="43">
        <f>+COUNTIF(Rohdaten!$A$1:'Rohdaten'!$A$65536,"&lt;"&amp;B243)</f>
        <v>211</v>
      </c>
      <c r="I243" s="44">
        <f>+SUMIF(Rohdaten!$A$1:'Rohdaten'!$A$65536,"&lt;"&amp;B243,Rohdaten!$B$1:'Rohdaten'!$B$65536)</f>
        <v>2677568.58</v>
      </c>
      <c r="J243" s="18"/>
      <c r="K243" s="18"/>
    </row>
    <row r="244" spans="1:11" x14ac:dyDescent="0.2">
      <c r="A244" s="38">
        <f t="shared" si="19"/>
        <v>49735</v>
      </c>
      <c r="B244" s="38">
        <f t="shared" si="18"/>
        <v>49765</v>
      </c>
      <c r="C244" s="46">
        <f>+H244-SUM(C$2:C243)</f>
        <v>0</v>
      </c>
      <c r="D244" s="47">
        <f t="shared" si="20"/>
        <v>0</v>
      </c>
      <c r="E244" s="48">
        <f>+I244-SUM(E$2:E243)</f>
        <v>0</v>
      </c>
      <c r="F244" s="47">
        <f t="shared" si="21"/>
        <v>0</v>
      </c>
      <c r="H244" s="43">
        <f>+COUNTIF(Rohdaten!$A$1:'Rohdaten'!$A$65536,"&lt;"&amp;B244)</f>
        <v>211</v>
      </c>
      <c r="I244" s="44">
        <f>+SUMIF(Rohdaten!$A$1:'Rohdaten'!$A$65536,"&lt;"&amp;B244,Rohdaten!$B$1:'Rohdaten'!$B$65536)</f>
        <v>2677568.58</v>
      </c>
      <c r="J244" s="18"/>
      <c r="K244" s="18"/>
    </row>
    <row r="245" spans="1:11" x14ac:dyDescent="0.2">
      <c r="A245" s="38">
        <f t="shared" si="19"/>
        <v>49766</v>
      </c>
      <c r="B245" s="38">
        <f t="shared" si="18"/>
        <v>49795</v>
      </c>
      <c r="C245" s="46">
        <f>+H245-SUM(C$2:C244)</f>
        <v>0</v>
      </c>
      <c r="D245" s="47">
        <f t="shared" si="20"/>
        <v>0</v>
      </c>
      <c r="E245" s="48">
        <f>+I245-SUM(E$2:E244)</f>
        <v>0</v>
      </c>
      <c r="F245" s="47">
        <f t="shared" si="21"/>
        <v>0</v>
      </c>
      <c r="H245" s="43">
        <f>+COUNTIF(Rohdaten!$A$1:'Rohdaten'!$A$65536,"&lt;"&amp;B245)</f>
        <v>211</v>
      </c>
      <c r="I245" s="44">
        <f>+SUMIF(Rohdaten!$A$1:'Rohdaten'!$A$65536,"&lt;"&amp;B245,Rohdaten!$B$1:'Rohdaten'!$B$65536)</f>
        <v>2677568.58</v>
      </c>
      <c r="J245" s="18"/>
      <c r="K245" s="18"/>
    </row>
    <row r="246" spans="1:11" x14ac:dyDescent="0.2">
      <c r="A246" s="38">
        <f t="shared" si="19"/>
        <v>49796</v>
      </c>
      <c r="B246" s="38">
        <f t="shared" si="18"/>
        <v>49826</v>
      </c>
      <c r="C246" s="46">
        <f>+H246-SUM(C$2:C245)</f>
        <v>0</v>
      </c>
      <c r="D246" s="47">
        <f t="shared" si="20"/>
        <v>0</v>
      </c>
      <c r="E246" s="48">
        <f>+I246-SUM(E$2:E245)</f>
        <v>0</v>
      </c>
      <c r="F246" s="47">
        <f t="shared" si="21"/>
        <v>0</v>
      </c>
      <c r="H246" s="43">
        <f>+COUNTIF(Rohdaten!$A$1:'Rohdaten'!$A$65536,"&lt;"&amp;B246)</f>
        <v>211</v>
      </c>
      <c r="I246" s="44">
        <f>+SUMIF(Rohdaten!$A$1:'Rohdaten'!$A$65536,"&lt;"&amp;B246,Rohdaten!$B$1:'Rohdaten'!$B$65536)</f>
        <v>2677568.58</v>
      </c>
      <c r="J246" s="18"/>
      <c r="K246" s="18"/>
    </row>
    <row r="247" spans="1:11" x14ac:dyDescent="0.2">
      <c r="A247" s="38">
        <f t="shared" si="19"/>
        <v>49827</v>
      </c>
      <c r="B247" s="38">
        <f t="shared" si="18"/>
        <v>49856</v>
      </c>
      <c r="C247" s="46">
        <f>+H247-SUM(C$2:C246)</f>
        <v>0</v>
      </c>
      <c r="D247" s="47">
        <f t="shared" si="20"/>
        <v>0</v>
      </c>
      <c r="E247" s="48">
        <f>+I247-SUM(E$2:E246)</f>
        <v>0</v>
      </c>
      <c r="F247" s="47">
        <f t="shared" si="21"/>
        <v>0</v>
      </c>
      <c r="H247" s="43">
        <f>+COUNTIF(Rohdaten!$A$1:'Rohdaten'!$A$65536,"&lt;"&amp;B247)</f>
        <v>211</v>
      </c>
      <c r="I247" s="44">
        <f>+SUMIF(Rohdaten!$A$1:'Rohdaten'!$A$65536,"&lt;"&amp;B247,Rohdaten!$B$1:'Rohdaten'!$B$65536)</f>
        <v>2677568.58</v>
      </c>
      <c r="J247" s="18"/>
      <c r="K247" s="18"/>
    </row>
    <row r="248" spans="1:11" x14ac:dyDescent="0.2">
      <c r="A248" s="38">
        <f t="shared" si="19"/>
        <v>49857</v>
      </c>
      <c r="B248" s="38">
        <f t="shared" si="18"/>
        <v>49887</v>
      </c>
      <c r="C248" s="46">
        <f>+H248-SUM(C$2:C247)</f>
        <v>0</v>
      </c>
      <c r="D248" s="47">
        <f t="shared" si="20"/>
        <v>0</v>
      </c>
      <c r="E248" s="48">
        <f>+I248-SUM(E$2:E247)</f>
        <v>0</v>
      </c>
      <c r="F248" s="47">
        <f t="shared" si="21"/>
        <v>0</v>
      </c>
      <c r="H248" s="43">
        <f>+COUNTIF(Rohdaten!$A$1:'Rohdaten'!$A$65536,"&lt;"&amp;B248)</f>
        <v>211</v>
      </c>
      <c r="I248" s="44">
        <f>+SUMIF(Rohdaten!$A$1:'Rohdaten'!$A$65536,"&lt;"&amp;B248,Rohdaten!$B$1:'Rohdaten'!$B$65536)</f>
        <v>2677568.58</v>
      </c>
      <c r="J248" s="18"/>
      <c r="K248" s="18"/>
    </row>
    <row r="249" spans="1:11" x14ac:dyDescent="0.2">
      <c r="A249" s="38">
        <f t="shared" si="19"/>
        <v>49888</v>
      </c>
      <c r="B249" s="38">
        <f t="shared" si="18"/>
        <v>49918</v>
      </c>
      <c r="C249" s="46">
        <f>+H249-SUM(C$2:C248)</f>
        <v>0</v>
      </c>
      <c r="D249" s="47">
        <f t="shared" si="20"/>
        <v>0</v>
      </c>
      <c r="E249" s="48">
        <f>+I249-SUM(E$2:E248)</f>
        <v>0</v>
      </c>
      <c r="F249" s="47">
        <f t="shared" si="21"/>
        <v>0</v>
      </c>
      <c r="H249" s="43">
        <f>+COUNTIF(Rohdaten!$A$1:'Rohdaten'!$A$65536,"&lt;"&amp;B249)</f>
        <v>211</v>
      </c>
      <c r="I249" s="44">
        <f>+SUMIF(Rohdaten!$A$1:'Rohdaten'!$A$65536,"&lt;"&amp;B249,Rohdaten!$B$1:'Rohdaten'!$B$65536)</f>
        <v>2677568.58</v>
      </c>
      <c r="J249" s="18"/>
      <c r="K249" s="18"/>
    </row>
    <row r="250" spans="1:11" x14ac:dyDescent="0.2">
      <c r="A250" s="38">
        <f t="shared" si="19"/>
        <v>49919</v>
      </c>
      <c r="B250" s="38">
        <f t="shared" si="18"/>
        <v>49948</v>
      </c>
      <c r="C250" s="46">
        <f>+H250-SUM(C$2:C249)</f>
        <v>0</v>
      </c>
      <c r="D250" s="47">
        <f t="shared" si="20"/>
        <v>0</v>
      </c>
      <c r="E250" s="48">
        <f>+I250-SUM(E$2:E249)</f>
        <v>0</v>
      </c>
      <c r="F250" s="47">
        <f t="shared" si="21"/>
        <v>0</v>
      </c>
      <c r="H250" s="43">
        <f>+COUNTIF(Rohdaten!$A$1:'Rohdaten'!$A$65536,"&lt;"&amp;B250)</f>
        <v>211</v>
      </c>
      <c r="I250" s="44">
        <f>+SUMIF(Rohdaten!$A$1:'Rohdaten'!$A$65536,"&lt;"&amp;B250,Rohdaten!$B$1:'Rohdaten'!$B$65536)</f>
        <v>2677568.58</v>
      </c>
      <c r="J250" s="18"/>
      <c r="K250" s="18"/>
    </row>
    <row r="251" spans="1:11" x14ac:dyDescent="0.2">
      <c r="A251" s="38">
        <f t="shared" si="19"/>
        <v>49949</v>
      </c>
      <c r="B251" s="38">
        <f t="shared" si="18"/>
        <v>49979</v>
      </c>
      <c r="C251" s="46">
        <f>+H251-SUM(C$2:C250)</f>
        <v>0</v>
      </c>
      <c r="D251" s="47">
        <f t="shared" si="20"/>
        <v>0</v>
      </c>
      <c r="E251" s="48">
        <f>+I251-SUM(E$2:E250)</f>
        <v>0</v>
      </c>
      <c r="F251" s="47">
        <f t="shared" si="21"/>
        <v>0</v>
      </c>
      <c r="H251" s="43">
        <f>+COUNTIF(Rohdaten!$A$1:'Rohdaten'!$A$65536,"&lt;"&amp;B251)</f>
        <v>211</v>
      </c>
      <c r="I251" s="44">
        <f>+SUMIF(Rohdaten!$A$1:'Rohdaten'!$A$65536,"&lt;"&amp;B251,Rohdaten!$B$1:'Rohdaten'!$B$65536)</f>
        <v>2677568.58</v>
      </c>
      <c r="J251" s="18"/>
      <c r="K251" s="18"/>
    </row>
    <row r="252" spans="1:11" x14ac:dyDescent="0.2">
      <c r="A252" s="38">
        <f t="shared" si="19"/>
        <v>49980</v>
      </c>
      <c r="B252" s="38">
        <f t="shared" si="18"/>
        <v>50009</v>
      </c>
      <c r="C252" s="46">
        <f>+H252-SUM(C$2:C251)</f>
        <v>0</v>
      </c>
      <c r="D252" s="47">
        <f t="shared" si="20"/>
        <v>0</v>
      </c>
      <c r="E252" s="48">
        <f>+I252-SUM(E$2:E251)</f>
        <v>0</v>
      </c>
      <c r="F252" s="47">
        <f t="shared" si="21"/>
        <v>0</v>
      </c>
      <c r="H252" s="43">
        <f>+COUNTIF(Rohdaten!$A$1:'Rohdaten'!$A$65536,"&lt;"&amp;B252)</f>
        <v>211</v>
      </c>
      <c r="I252" s="44">
        <f>+SUMIF(Rohdaten!$A$1:'Rohdaten'!$A$65536,"&lt;"&amp;B252,Rohdaten!$B$1:'Rohdaten'!$B$65536)</f>
        <v>2677568.58</v>
      </c>
      <c r="J252" s="18"/>
      <c r="K252" s="18"/>
    </row>
    <row r="253" spans="1:11" x14ac:dyDescent="0.2">
      <c r="A253" s="38">
        <f t="shared" si="19"/>
        <v>50010</v>
      </c>
      <c r="B253" s="38">
        <f t="shared" si="18"/>
        <v>50040</v>
      </c>
      <c r="C253" s="46">
        <f>+H253-SUM(C$2:C252)</f>
        <v>0</v>
      </c>
      <c r="D253" s="47">
        <f t="shared" si="20"/>
        <v>0</v>
      </c>
      <c r="E253" s="48">
        <f>+I253-SUM(E$2:E252)</f>
        <v>0</v>
      </c>
      <c r="F253" s="47">
        <f t="shared" si="21"/>
        <v>0</v>
      </c>
      <c r="H253" s="43">
        <f>+COUNTIF(Rohdaten!$A$1:'Rohdaten'!$A$65536,"&lt;"&amp;B253)</f>
        <v>211</v>
      </c>
      <c r="I253" s="44">
        <f>+SUMIF(Rohdaten!$A$1:'Rohdaten'!$A$65536,"&lt;"&amp;B253,Rohdaten!$B$1:'Rohdaten'!$B$65536)</f>
        <v>2677568.58</v>
      </c>
      <c r="J253" s="18"/>
      <c r="K253" s="18"/>
    </row>
    <row r="254" spans="1:11" x14ac:dyDescent="0.2">
      <c r="A254" s="38">
        <f t="shared" si="19"/>
        <v>50041</v>
      </c>
      <c r="B254" s="38">
        <f t="shared" si="18"/>
        <v>50071</v>
      </c>
      <c r="C254" s="46">
        <f>+H254-SUM(C$2:C253)</f>
        <v>0</v>
      </c>
      <c r="D254" s="47">
        <f t="shared" si="20"/>
        <v>0</v>
      </c>
      <c r="E254" s="48">
        <f>+I254-SUM(E$2:E253)</f>
        <v>0</v>
      </c>
      <c r="F254" s="47">
        <f t="shared" si="21"/>
        <v>0</v>
      </c>
      <c r="H254" s="43">
        <f>+COUNTIF(Rohdaten!$A$1:'Rohdaten'!$A$65536,"&lt;"&amp;B254)</f>
        <v>211</v>
      </c>
      <c r="I254" s="44">
        <f>+SUMIF(Rohdaten!$A$1:'Rohdaten'!$A$65536,"&lt;"&amp;B254,Rohdaten!$B$1:'Rohdaten'!$B$65536)</f>
        <v>2677568.58</v>
      </c>
      <c r="J254" s="18"/>
      <c r="K254" s="18"/>
    </row>
    <row r="255" spans="1:11" x14ac:dyDescent="0.2">
      <c r="A255" s="38">
        <f t="shared" si="19"/>
        <v>50072</v>
      </c>
      <c r="B255" s="38">
        <f t="shared" si="18"/>
        <v>50099</v>
      </c>
      <c r="C255" s="46">
        <f>+H255-SUM(C$2:C254)</f>
        <v>0</v>
      </c>
      <c r="D255" s="47">
        <f t="shared" si="20"/>
        <v>0</v>
      </c>
      <c r="E255" s="48">
        <f>+I255-SUM(E$2:E254)</f>
        <v>0</v>
      </c>
      <c r="F255" s="47">
        <f t="shared" si="21"/>
        <v>0</v>
      </c>
      <c r="H255" s="43">
        <f>+COUNTIF(Rohdaten!$A$1:'Rohdaten'!$A$65536,"&lt;"&amp;B255)</f>
        <v>211</v>
      </c>
      <c r="I255" s="44">
        <f>+SUMIF(Rohdaten!$A$1:'Rohdaten'!$A$65536,"&lt;"&amp;B255,Rohdaten!$B$1:'Rohdaten'!$B$65536)</f>
        <v>2677568.58</v>
      </c>
      <c r="J255" s="18"/>
      <c r="K255" s="18"/>
    </row>
    <row r="256" spans="1:11" x14ac:dyDescent="0.2">
      <c r="A256" s="38">
        <f t="shared" si="19"/>
        <v>50100</v>
      </c>
      <c r="B256" s="38">
        <f t="shared" si="18"/>
        <v>50130</v>
      </c>
      <c r="C256" s="46">
        <f>+H256-SUM(C$2:C255)</f>
        <v>0</v>
      </c>
      <c r="D256" s="47">
        <f t="shared" si="20"/>
        <v>0</v>
      </c>
      <c r="E256" s="48">
        <f>+I256-SUM(E$2:E255)</f>
        <v>0</v>
      </c>
      <c r="F256" s="47">
        <f t="shared" si="21"/>
        <v>0</v>
      </c>
      <c r="H256" s="43">
        <f>+COUNTIF(Rohdaten!$A$1:'Rohdaten'!$A$65536,"&lt;"&amp;B256)</f>
        <v>211</v>
      </c>
      <c r="I256" s="44">
        <f>+SUMIF(Rohdaten!$A$1:'Rohdaten'!$A$65536,"&lt;"&amp;B256,Rohdaten!$B$1:'Rohdaten'!$B$65536)</f>
        <v>2677568.58</v>
      </c>
      <c r="J256" s="18"/>
      <c r="K256" s="18"/>
    </row>
    <row r="257" spans="1:11" x14ac:dyDescent="0.2">
      <c r="A257" s="38">
        <f t="shared" si="19"/>
        <v>50131</v>
      </c>
      <c r="B257" s="38">
        <f t="shared" si="18"/>
        <v>50160</v>
      </c>
      <c r="C257" s="46">
        <f>+H257-SUM(C$2:C256)</f>
        <v>0</v>
      </c>
      <c r="D257" s="47">
        <f t="shared" si="20"/>
        <v>0</v>
      </c>
      <c r="E257" s="48">
        <f>+I257-SUM(E$2:E256)</f>
        <v>0</v>
      </c>
      <c r="F257" s="47">
        <f t="shared" si="21"/>
        <v>0</v>
      </c>
      <c r="H257" s="43">
        <f>+COUNTIF(Rohdaten!$A$1:'Rohdaten'!$A$65536,"&lt;"&amp;B257)</f>
        <v>211</v>
      </c>
      <c r="I257" s="44">
        <f>+SUMIF(Rohdaten!$A$1:'Rohdaten'!$A$65536,"&lt;"&amp;B257,Rohdaten!$B$1:'Rohdaten'!$B$65536)</f>
        <v>2677568.58</v>
      </c>
      <c r="J257" s="18"/>
      <c r="K257" s="18"/>
    </row>
    <row r="258" spans="1:11" x14ac:dyDescent="0.2">
      <c r="A258" s="38">
        <f t="shared" si="19"/>
        <v>50161</v>
      </c>
      <c r="B258" s="38">
        <f t="shared" si="18"/>
        <v>50191</v>
      </c>
      <c r="C258" s="46">
        <f>+H258-SUM(C$2:C257)</f>
        <v>0</v>
      </c>
      <c r="D258" s="47">
        <f t="shared" si="20"/>
        <v>0</v>
      </c>
      <c r="E258" s="48">
        <f>+I258-SUM(E$2:E257)</f>
        <v>0</v>
      </c>
      <c r="F258" s="47">
        <f t="shared" si="21"/>
        <v>0</v>
      </c>
      <c r="H258" s="43">
        <f>+COUNTIF(Rohdaten!$A$1:'Rohdaten'!$A$65536,"&lt;"&amp;B258)</f>
        <v>211</v>
      </c>
      <c r="I258" s="44">
        <f>+SUMIF(Rohdaten!$A$1:'Rohdaten'!$A$65536,"&lt;"&amp;B258,Rohdaten!$B$1:'Rohdaten'!$B$65536)</f>
        <v>2677568.58</v>
      </c>
      <c r="J258" s="18"/>
      <c r="K258" s="18"/>
    </row>
    <row r="259" spans="1:11" x14ac:dyDescent="0.2">
      <c r="A259" s="38">
        <f t="shared" si="19"/>
        <v>50192</v>
      </c>
      <c r="B259" s="38">
        <f t="shared" ref="B259:B322" si="22">+EOMONTH(A259,0)</f>
        <v>50221</v>
      </c>
      <c r="C259" s="46">
        <f>+H259-SUM(C$2:C258)</f>
        <v>0</v>
      </c>
      <c r="D259" s="47">
        <f t="shared" si="20"/>
        <v>0</v>
      </c>
      <c r="E259" s="48">
        <f>+I259-SUM(E$2:E258)</f>
        <v>0</v>
      </c>
      <c r="F259" s="47">
        <f t="shared" si="21"/>
        <v>0</v>
      </c>
      <c r="H259" s="43">
        <f>+COUNTIF(Rohdaten!$A$1:'Rohdaten'!$A$65536,"&lt;"&amp;B259)</f>
        <v>211</v>
      </c>
      <c r="I259" s="44">
        <f>+SUMIF(Rohdaten!$A$1:'Rohdaten'!$A$65536,"&lt;"&amp;B259,Rohdaten!$B$1:'Rohdaten'!$B$65536)</f>
        <v>2677568.58</v>
      </c>
      <c r="J259" s="18"/>
      <c r="K259" s="18"/>
    </row>
    <row r="260" spans="1:11" x14ac:dyDescent="0.2">
      <c r="A260" s="38">
        <f t="shared" ref="A260:A323" si="23">+B259+1</f>
        <v>50222</v>
      </c>
      <c r="B260" s="38">
        <f t="shared" si="22"/>
        <v>50252</v>
      </c>
      <c r="C260" s="46">
        <f>+H260-SUM(C$2:C259)</f>
        <v>0</v>
      </c>
      <c r="D260" s="47">
        <f t="shared" si="20"/>
        <v>0</v>
      </c>
      <c r="E260" s="48">
        <f>+I260-SUM(E$2:E259)</f>
        <v>0</v>
      </c>
      <c r="F260" s="47">
        <f t="shared" si="21"/>
        <v>0</v>
      </c>
      <c r="H260" s="43">
        <f>+COUNTIF(Rohdaten!$A$1:'Rohdaten'!$A$65536,"&lt;"&amp;B260)</f>
        <v>211</v>
      </c>
      <c r="I260" s="44">
        <f>+SUMIF(Rohdaten!$A$1:'Rohdaten'!$A$65536,"&lt;"&amp;B260,Rohdaten!$B$1:'Rohdaten'!$B$65536)</f>
        <v>2677568.58</v>
      </c>
      <c r="J260" s="18"/>
      <c r="K260" s="18"/>
    </row>
    <row r="261" spans="1:11" x14ac:dyDescent="0.2">
      <c r="A261" s="38">
        <f t="shared" si="23"/>
        <v>50253</v>
      </c>
      <c r="B261" s="38">
        <f t="shared" si="22"/>
        <v>50283</v>
      </c>
      <c r="C261" s="46">
        <f>+H261-SUM(C$2:C260)</f>
        <v>0</v>
      </c>
      <c r="D261" s="47">
        <f t="shared" si="20"/>
        <v>0</v>
      </c>
      <c r="E261" s="48">
        <f>+I261-SUM(E$2:E260)</f>
        <v>0</v>
      </c>
      <c r="F261" s="47">
        <f t="shared" si="21"/>
        <v>0</v>
      </c>
      <c r="H261" s="43">
        <f>+COUNTIF(Rohdaten!$A$1:'Rohdaten'!$A$65536,"&lt;"&amp;B261)</f>
        <v>211</v>
      </c>
      <c r="I261" s="44">
        <f>+SUMIF(Rohdaten!$A$1:'Rohdaten'!$A$65536,"&lt;"&amp;B261,Rohdaten!$B$1:'Rohdaten'!$B$65536)</f>
        <v>2677568.58</v>
      </c>
      <c r="J261" s="18"/>
      <c r="K261" s="18"/>
    </row>
    <row r="262" spans="1:11" x14ac:dyDescent="0.2">
      <c r="A262" s="38">
        <f t="shared" si="23"/>
        <v>50284</v>
      </c>
      <c r="B262" s="38">
        <f t="shared" si="22"/>
        <v>50313</v>
      </c>
      <c r="C262" s="46">
        <f>+H262-SUM(C$2:C261)</f>
        <v>0</v>
      </c>
      <c r="D262" s="47">
        <f t="shared" si="20"/>
        <v>0</v>
      </c>
      <c r="E262" s="48">
        <f>+I262-SUM(E$2:E261)</f>
        <v>0</v>
      </c>
      <c r="F262" s="47">
        <f t="shared" si="21"/>
        <v>0</v>
      </c>
      <c r="H262" s="43">
        <f>+COUNTIF(Rohdaten!$A$1:'Rohdaten'!$A$65536,"&lt;"&amp;B262)</f>
        <v>211</v>
      </c>
      <c r="I262" s="44">
        <f>+SUMIF(Rohdaten!$A$1:'Rohdaten'!$A$65536,"&lt;"&amp;B262,Rohdaten!$B$1:'Rohdaten'!$B$65536)</f>
        <v>2677568.58</v>
      </c>
      <c r="J262" s="18"/>
      <c r="K262" s="18"/>
    </row>
    <row r="263" spans="1:11" x14ac:dyDescent="0.2">
      <c r="A263" s="38">
        <f t="shared" si="23"/>
        <v>50314</v>
      </c>
      <c r="B263" s="38">
        <f t="shared" si="22"/>
        <v>50344</v>
      </c>
      <c r="C263" s="46">
        <f>+H263-SUM(C$2:C262)</f>
        <v>0</v>
      </c>
      <c r="D263" s="47">
        <f t="shared" si="20"/>
        <v>0</v>
      </c>
      <c r="E263" s="48">
        <f>+I263-SUM(E$2:E262)</f>
        <v>0</v>
      </c>
      <c r="F263" s="47">
        <f t="shared" si="21"/>
        <v>0</v>
      </c>
      <c r="H263" s="43">
        <f>+COUNTIF(Rohdaten!$A$1:'Rohdaten'!$A$65536,"&lt;"&amp;B263)</f>
        <v>211</v>
      </c>
      <c r="I263" s="44">
        <f>+SUMIF(Rohdaten!$A$1:'Rohdaten'!$A$65536,"&lt;"&amp;B263,Rohdaten!$B$1:'Rohdaten'!$B$65536)</f>
        <v>2677568.58</v>
      </c>
      <c r="J263" s="18"/>
      <c r="K263" s="18"/>
    </row>
    <row r="264" spans="1:11" x14ac:dyDescent="0.2">
      <c r="A264" s="38">
        <f t="shared" si="23"/>
        <v>50345</v>
      </c>
      <c r="B264" s="38">
        <f t="shared" si="22"/>
        <v>50374</v>
      </c>
      <c r="C264" s="46">
        <f>+H264-SUM(C$2:C263)</f>
        <v>0</v>
      </c>
      <c r="D264" s="47">
        <f t="shared" si="20"/>
        <v>0</v>
      </c>
      <c r="E264" s="48">
        <f>+I264-SUM(E$2:E263)</f>
        <v>0</v>
      </c>
      <c r="F264" s="47">
        <f t="shared" si="21"/>
        <v>0</v>
      </c>
      <c r="H264" s="43">
        <f>+COUNTIF(Rohdaten!$A$1:'Rohdaten'!$A$65536,"&lt;"&amp;B264)</f>
        <v>211</v>
      </c>
      <c r="I264" s="44">
        <f>+SUMIF(Rohdaten!$A$1:'Rohdaten'!$A$65536,"&lt;"&amp;B264,Rohdaten!$B$1:'Rohdaten'!$B$65536)</f>
        <v>2677568.58</v>
      </c>
      <c r="J264" s="18"/>
      <c r="K264" s="18"/>
    </row>
    <row r="265" spans="1:11" x14ac:dyDescent="0.2">
      <c r="A265" s="38">
        <f t="shared" si="23"/>
        <v>50375</v>
      </c>
      <c r="B265" s="38">
        <f t="shared" si="22"/>
        <v>50405</v>
      </c>
      <c r="C265" s="46">
        <f>+H265-SUM(C$2:C264)</f>
        <v>0</v>
      </c>
      <c r="D265" s="47">
        <f t="shared" si="20"/>
        <v>0</v>
      </c>
      <c r="E265" s="48">
        <f>+I265-SUM(E$2:E264)</f>
        <v>0</v>
      </c>
      <c r="F265" s="47">
        <f t="shared" si="21"/>
        <v>0</v>
      </c>
      <c r="H265" s="43">
        <f>+COUNTIF(Rohdaten!$A$1:'Rohdaten'!$A$65536,"&lt;"&amp;B265)</f>
        <v>211</v>
      </c>
      <c r="I265" s="44">
        <f>+SUMIF(Rohdaten!$A$1:'Rohdaten'!$A$65536,"&lt;"&amp;B265,Rohdaten!$B$1:'Rohdaten'!$B$65536)</f>
        <v>2677568.58</v>
      </c>
      <c r="J265" s="18"/>
      <c r="K265" s="18"/>
    </row>
    <row r="266" spans="1:11" x14ac:dyDescent="0.2">
      <c r="A266" s="38">
        <f t="shared" si="23"/>
        <v>50406</v>
      </c>
      <c r="B266" s="38">
        <f t="shared" si="22"/>
        <v>50436</v>
      </c>
      <c r="C266" s="46">
        <f>+H266-SUM(C$2:C265)</f>
        <v>0</v>
      </c>
      <c r="D266" s="47">
        <f t="shared" si="20"/>
        <v>0</v>
      </c>
      <c r="E266" s="48">
        <f>+I266-SUM(E$2:E265)</f>
        <v>0</v>
      </c>
      <c r="F266" s="47">
        <f t="shared" si="21"/>
        <v>0</v>
      </c>
      <c r="H266" s="43">
        <f>+COUNTIF(Rohdaten!$A$1:'Rohdaten'!$A$65536,"&lt;"&amp;B266)</f>
        <v>211</v>
      </c>
      <c r="I266" s="44">
        <f>+SUMIF(Rohdaten!$A$1:'Rohdaten'!$A$65536,"&lt;"&amp;B266,Rohdaten!$B$1:'Rohdaten'!$B$65536)</f>
        <v>2677568.58</v>
      </c>
      <c r="J266" s="18"/>
      <c r="K266" s="18"/>
    </row>
    <row r="267" spans="1:11" x14ac:dyDescent="0.2">
      <c r="A267" s="38">
        <f t="shared" si="23"/>
        <v>50437</v>
      </c>
      <c r="B267" s="38">
        <f t="shared" si="22"/>
        <v>50464</v>
      </c>
      <c r="C267" s="46">
        <f>+H267-SUM(C$2:C266)</f>
        <v>0</v>
      </c>
      <c r="D267" s="47">
        <f t="shared" si="20"/>
        <v>0</v>
      </c>
      <c r="E267" s="48">
        <f>+I267-SUM(E$2:E266)</f>
        <v>0</v>
      </c>
      <c r="F267" s="47">
        <f t="shared" si="21"/>
        <v>0</v>
      </c>
      <c r="H267" s="43">
        <f>+COUNTIF(Rohdaten!$A$1:'Rohdaten'!$A$65536,"&lt;"&amp;B267)</f>
        <v>211</v>
      </c>
      <c r="I267" s="44">
        <f>+SUMIF(Rohdaten!$A$1:'Rohdaten'!$A$65536,"&lt;"&amp;B267,Rohdaten!$B$1:'Rohdaten'!$B$65536)</f>
        <v>2677568.58</v>
      </c>
      <c r="J267" s="18"/>
      <c r="K267" s="18"/>
    </row>
    <row r="268" spans="1:11" x14ac:dyDescent="0.2">
      <c r="A268" s="38">
        <f t="shared" si="23"/>
        <v>50465</v>
      </c>
      <c r="B268" s="38">
        <f t="shared" si="22"/>
        <v>50495</v>
      </c>
      <c r="C268" s="46">
        <f>+H268-SUM(C$2:C267)</f>
        <v>0</v>
      </c>
      <c r="D268" s="47">
        <f t="shared" si="20"/>
        <v>0</v>
      </c>
      <c r="E268" s="48">
        <f>+I268-SUM(E$2:E267)</f>
        <v>0</v>
      </c>
      <c r="F268" s="47">
        <f t="shared" si="21"/>
        <v>0</v>
      </c>
      <c r="H268" s="43">
        <f>+COUNTIF(Rohdaten!$A$1:'Rohdaten'!$A$65536,"&lt;"&amp;B268)</f>
        <v>211</v>
      </c>
      <c r="I268" s="44">
        <f>+SUMIF(Rohdaten!$A$1:'Rohdaten'!$A$65536,"&lt;"&amp;B268,Rohdaten!$B$1:'Rohdaten'!$B$65536)</f>
        <v>2677568.58</v>
      </c>
      <c r="J268" s="18"/>
      <c r="K268" s="18"/>
    </row>
    <row r="269" spans="1:11" x14ac:dyDescent="0.2">
      <c r="A269" s="38">
        <f t="shared" si="23"/>
        <v>50496</v>
      </c>
      <c r="B269" s="38">
        <f t="shared" si="22"/>
        <v>50525</v>
      </c>
      <c r="C269" s="46">
        <f>+H269-SUM(C$2:C268)</f>
        <v>0</v>
      </c>
      <c r="D269" s="47">
        <f t="shared" si="20"/>
        <v>0</v>
      </c>
      <c r="E269" s="48">
        <f>+I269-SUM(E$2:E268)</f>
        <v>0</v>
      </c>
      <c r="F269" s="47">
        <f t="shared" si="21"/>
        <v>0</v>
      </c>
      <c r="H269" s="43">
        <f>+COUNTIF(Rohdaten!$A$1:'Rohdaten'!$A$65536,"&lt;"&amp;B269)</f>
        <v>211</v>
      </c>
      <c r="I269" s="44">
        <f>+SUMIF(Rohdaten!$A$1:'Rohdaten'!$A$65536,"&lt;"&amp;B269,Rohdaten!$B$1:'Rohdaten'!$B$65536)</f>
        <v>2677568.58</v>
      </c>
      <c r="J269" s="18"/>
      <c r="K269" s="18"/>
    </row>
    <row r="270" spans="1:11" x14ac:dyDescent="0.2">
      <c r="A270" s="38">
        <f t="shared" si="23"/>
        <v>50526</v>
      </c>
      <c r="B270" s="38">
        <f t="shared" si="22"/>
        <v>50556</v>
      </c>
      <c r="C270" s="46">
        <f>+H270-SUM(C$2:C269)</f>
        <v>0</v>
      </c>
      <c r="D270" s="47">
        <f t="shared" si="20"/>
        <v>0</v>
      </c>
      <c r="E270" s="48">
        <f>+I270-SUM(E$2:E269)</f>
        <v>0</v>
      </c>
      <c r="F270" s="47">
        <f t="shared" si="21"/>
        <v>0</v>
      </c>
      <c r="H270" s="43">
        <f>+COUNTIF(Rohdaten!$A$1:'Rohdaten'!$A$65536,"&lt;"&amp;B270)</f>
        <v>211</v>
      </c>
      <c r="I270" s="44">
        <f>+SUMIF(Rohdaten!$A$1:'Rohdaten'!$A$65536,"&lt;"&amp;B270,Rohdaten!$B$1:'Rohdaten'!$B$65536)</f>
        <v>2677568.58</v>
      </c>
      <c r="J270" s="18"/>
      <c r="K270" s="18"/>
    </row>
    <row r="271" spans="1:11" x14ac:dyDescent="0.2">
      <c r="A271" s="38">
        <f t="shared" si="23"/>
        <v>50557</v>
      </c>
      <c r="B271" s="38">
        <f t="shared" si="22"/>
        <v>50586</v>
      </c>
      <c r="C271" s="46">
        <f>+H271-SUM(C$2:C270)</f>
        <v>0</v>
      </c>
      <c r="D271" s="47">
        <f t="shared" si="20"/>
        <v>0</v>
      </c>
      <c r="E271" s="48">
        <f>+I271-SUM(E$2:E270)</f>
        <v>0</v>
      </c>
      <c r="F271" s="47">
        <f t="shared" si="21"/>
        <v>0</v>
      </c>
      <c r="H271" s="43">
        <f>+COUNTIF(Rohdaten!$A$1:'Rohdaten'!$A$65536,"&lt;"&amp;B271)</f>
        <v>211</v>
      </c>
      <c r="I271" s="44">
        <f>+SUMIF(Rohdaten!$A$1:'Rohdaten'!$A$65536,"&lt;"&amp;B271,Rohdaten!$B$1:'Rohdaten'!$B$65536)</f>
        <v>2677568.58</v>
      </c>
      <c r="J271" s="18"/>
      <c r="K271" s="18"/>
    </row>
    <row r="272" spans="1:11" x14ac:dyDescent="0.2">
      <c r="A272" s="38">
        <f t="shared" si="23"/>
        <v>50587</v>
      </c>
      <c r="B272" s="38">
        <f t="shared" si="22"/>
        <v>50617</v>
      </c>
      <c r="C272" s="46">
        <f>+H272-SUM(C$2:C271)</f>
        <v>0</v>
      </c>
      <c r="D272" s="47">
        <f t="shared" si="20"/>
        <v>0</v>
      </c>
      <c r="E272" s="48">
        <f>+I272-SUM(E$2:E271)</f>
        <v>0</v>
      </c>
      <c r="F272" s="47">
        <f t="shared" si="21"/>
        <v>0</v>
      </c>
      <c r="H272" s="43">
        <f>+COUNTIF(Rohdaten!$A$1:'Rohdaten'!$A$65536,"&lt;"&amp;B272)</f>
        <v>211</v>
      </c>
      <c r="I272" s="44">
        <f>+SUMIF(Rohdaten!$A$1:'Rohdaten'!$A$65536,"&lt;"&amp;B272,Rohdaten!$B$1:'Rohdaten'!$B$65536)</f>
        <v>2677568.58</v>
      </c>
      <c r="J272" s="18"/>
      <c r="K272" s="18"/>
    </row>
    <row r="273" spans="1:11" x14ac:dyDescent="0.2">
      <c r="A273" s="38">
        <f t="shared" si="23"/>
        <v>50618</v>
      </c>
      <c r="B273" s="38">
        <f t="shared" si="22"/>
        <v>50648</v>
      </c>
      <c r="C273" s="46">
        <f>+H273-SUM(C$2:C272)</f>
        <v>0</v>
      </c>
      <c r="D273" s="47">
        <f t="shared" si="20"/>
        <v>0</v>
      </c>
      <c r="E273" s="48">
        <f>+I273-SUM(E$2:E272)</f>
        <v>0</v>
      </c>
      <c r="F273" s="47">
        <f t="shared" si="21"/>
        <v>0</v>
      </c>
      <c r="H273" s="43">
        <f>+COUNTIF(Rohdaten!$A$1:'Rohdaten'!$A$65536,"&lt;"&amp;B273)</f>
        <v>211</v>
      </c>
      <c r="I273" s="44">
        <f>+SUMIF(Rohdaten!$A$1:'Rohdaten'!$A$65536,"&lt;"&amp;B273,Rohdaten!$B$1:'Rohdaten'!$B$65536)</f>
        <v>2677568.58</v>
      </c>
      <c r="J273" s="18"/>
      <c r="K273" s="18"/>
    </row>
    <row r="274" spans="1:11" x14ac:dyDescent="0.2">
      <c r="A274" s="38">
        <f t="shared" si="23"/>
        <v>50649</v>
      </c>
      <c r="B274" s="38">
        <f t="shared" si="22"/>
        <v>50678</v>
      </c>
      <c r="C274" s="46">
        <f>+H274-SUM(C$2:C273)</f>
        <v>0</v>
      </c>
      <c r="D274" s="47">
        <f t="shared" si="20"/>
        <v>0</v>
      </c>
      <c r="E274" s="48">
        <f>+I274-SUM(E$2:E273)</f>
        <v>0</v>
      </c>
      <c r="F274" s="47">
        <f t="shared" si="21"/>
        <v>0</v>
      </c>
      <c r="H274" s="43">
        <f>+COUNTIF(Rohdaten!$A$1:'Rohdaten'!$A$65536,"&lt;"&amp;B274)</f>
        <v>211</v>
      </c>
      <c r="I274" s="44">
        <f>+SUMIF(Rohdaten!$A$1:'Rohdaten'!$A$65536,"&lt;"&amp;B274,Rohdaten!$B$1:'Rohdaten'!$B$65536)</f>
        <v>2677568.58</v>
      </c>
      <c r="J274" s="18"/>
      <c r="K274" s="18"/>
    </row>
    <row r="275" spans="1:11" x14ac:dyDescent="0.2">
      <c r="A275" s="38">
        <f t="shared" si="23"/>
        <v>50679</v>
      </c>
      <c r="B275" s="38">
        <f t="shared" si="22"/>
        <v>50709</v>
      </c>
      <c r="C275" s="46">
        <f>+H275-SUM(C$2:C274)</f>
        <v>0</v>
      </c>
      <c r="D275" s="47">
        <f t="shared" si="20"/>
        <v>0</v>
      </c>
      <c r="E275" s="48">
        <f>+I275-SUM(E$2:E274)</f>
        <v>0</v>
      </c>
      <c r="F275" s="47">
        <f t="shared" si="21"/>
        <v>0</v>
      </c>
      <c r="H275" s="43">
        <f>+COUNTIF(Rohdaten!$A$1:'Rohdaten'!$A$65536,"&lt;"&amp;B275)</f>
        <v>211</v>
      </c>
      <c r="I275" s="44">
        <f>+SUMIF(Rohdaten!$A$1:'Rohdaten'!$A$65536,"&lt;"&amp;B275,Rohdaten!$B$1:'Rohdaten'!$B$65536)</f>
        <v>2677568.58</v>
      </c>
      <c r="J275" s="18"/>
      <c r="K275" s="18"/>
    </row>
    <row r="276" spans="1:11" x14ac:dyDescent="0.2">
      <c r="A276" s="38">
        <f t="shared" si="23"/>
        <v>50710</v>
      </c>
      <c r="B276" s="38">
        <f t="shared" si="22"/>
        <v>50739</v>
      </c>
      <c r="C276" s="46">
        <f>+H276-SUM(C$2:C275)</f>
        <v>0</v>
      </c>
      <c r="D276" s="47">
        <f t="shared" si="20"/>
        <v>0</v>
      </c>
      <c r="E276" s="48">
        <f>+I276-SUM(E$2:E275)</f>
        <v>0</v>
      </c>
      <c r="F276" s="47">
        <f t="shared" si="21"/>
        <v>0</v>
      </c>
      <c r="H276" s="43">
        <f>+COUNTIF(Rohdaten!$A$1:'Rohdaten'!$A$65536,"&lt;"&amp;B276)</f>
        <v>211</v>
      </c>
      <c r="I276" s="44">
        <f>+SUMIF(Rohdaten!$A$1:'Rohdaten'!$A$65536,"&lt;"&amp;B276,Rohdaten!$B$1:'Rohdaten'!$B$65536)</f>
        <v>2677568.58</v>
      </c>
      <c r="J276" s="18"/>
      <c r="K276" s="18"/>
    </row>
    <row r="277" spans="1:11" x14ac:dyDescent="0.2">
      <c r="A277" s="38">
        <f t="shared" si="23"/>
        <v>50740</v>
      </c>
      <c r="B277" s="38">
        <f t="shared" si="22"/>
        <v>50770</v>
      </c>
      <c r="C277" s="46">
        <f>+H277-SUM(C$2:C276)</f>
        <v>0</v>
      </c>
      <c r="D277" s="47">
        <f t="shared" si="20"/>
        <v>0</v>
      </c>
      <c r="E277" s="48">
        <f>+I277-SUM(E$2:E276)</f>
        <v>0</v>
      </c>
      <c r="F277" s="47">
        <f t="shared" si="21"/>
        <v>0</v>
      </c>
      <c r="H277" s="43">
        <f>+COUNTIF(Rohdaten!$A$1:'Rohdaten'!$A$65536,"&lt;"&amp;B277)</f>
        <v>211</v>
      </c>
      <c r="I277" s="44">
        <f>+SUMIF(Rohdaten!$A$1:'Rohdaten'!$A$65536,"&lt;"&amp;B277,Rohdaten!$B$1:'Rohdaten'!$B$65536)</f>
        <v>2677568.58</v>
      </c>
      <c r="J277" s="18"/>
      <c r="K277" s="18"/>
    </row>
    <row r="278" spans="1:11" x14ac:dyDescent="0.2">
      <c r="A278" s="38">
        <f t="shared" si="23"/>
        <v>50771</v>
      </c>
      <c r="B278" s="38">
        <f t="shared" si="22"/>
        <v>50801</v>
      </c>
      <c r="C278" s="46">
        <f>+H278-SUM(C$2:C277)</f>
        <v>0</v>
      </c>
      <c r="D278" s="47">
        <f t="shared" si="20"/>
        <v>0</v>
      </c>
      <c r="E278" s="48">
        <f>+I278-SUM(E$2:E277)</f>
        <v>0</v>
      </c>
      <c r="F278" s="47">
        <f t="shared" si="21"/>
        <v>0</v>
      </c>
      <c r="H278" s="43">
        <f>+COUNTIF(Rohdaten!$A$1:'Rohdaten'!$A$65536,"&lt;"&amp;B278)</f>
        <v>211</v>
      </c>
      <c r="I278" s="44">
        <f>+SUMIF(Rohdaten!$A$1:'Rohdaten'!$A$65536,"&lt;"&amp;B278,Rohdaten!$B$1:'Rohdaten'!$B$65536)</f>
        <v>2677568.58</v>
      </c>
      <c r="J278" s="18"/>
      <c r="K278" s="18"/>
    </row>
    <row r="279" spans="1:11" x14ac:dyDescent="0.2">
      <c r="A279" s="38">
        <f t="shared" si="23"/>
        <v>50802</v>
      </c>
      <c r="B279" s="38">
        <f t="shared" si="22"/>
        <v>50829</v>
      </c>
      <c r="C279" s="46">
        <f>+H279-SUM(C$2:C278)</f>
        <v>0</v>
      </c>
      <c r="D279" s="47">
        <f t="shared" si="20"/>
        <v>0</v>
      </c>
      <c r="E279" s="48">
        <f>+I279-SUM(E$2:E278)</f>
        <v>0</v>
      </c>
      <c r="F279" s="47">
        <f t="shared" si="21"/>
        <v>0</v>
      </c>
      <c r="H279" s="43">
        <f>+COUNTIF(Rohdaten!$A$1:'Rohdaten'!$A$65536,"&lt;"&amp;B279)</f>
        <v>211</v>
      </c>
      <c r="I279" s="44">
        <f>+SUMIF(Rohdaten!$A$1:'Rohdaten'!$A$65536,"&lt;"&amp;B279,Rohdaten!$B$1:'Rohdaten'!$B$65536)</f>
        <v>2677568.58</v>
      </c>
      <c r="J279" s="18"/>
      <c r="K279" s="18"/>
    </row>
    <row r="280" spans="1:11" x14ac:dyDescent="0.2">
      <c r="A280" s="38">
        <f t="shared" si="23"/>
        <v>50830</v>
      </c>
      <c r="B280" s="38">
        <f t="shared" si="22"/>
        <v>50860</v>
      </c>
      <c r="C280" s="46">
        <f>+H280-SUM(C$2:C279)</f>
        <v>0</v>
      </c>
      <c r="D280" s="47">
        <f t="shared" si="20"/>
        <v>0</v>
      </c>
      <c r="E280" s="48">
        <f>+I280-SUM(E$2:E279)</f>
        <v>0</v>
      </c>
      <c r="F280" s="47">
        <f t="shared" si="21"/>
        <v>0</v>
      </c>
      <c r="H280" s="43">
        <f>+COUNTIF(Rohdaten!$A$1:'Rohdaten'!$A$65536,"&lt;"&amp;B280)</f>
        <v>211</v>
      </c>
      <c r="I280" s="44">
        <f>+SUMIF(Rohdaten!$A$1:'Rohdaten'!$A$65536,"&lt;"&amp;B280,Rohdaten!$B$1:'Rohdaten'!$B$65536)</f>
        <v>2677568.58</v>
      </c>
      <c r="J280" s="18"/>
      <c r="K280" s="18"/>
    </row>
    <row r="281" spans="1:11" x14ac:dyDescent="0.2">
      <c r="A281" s="38">
        <f t="shared" si="23"/>
        <v>50861</v>
      </c>
      <c r="B281" s="38">
        <f t="shared" si="22"/>
        <v>50890</v>
      </c>
      <c r="C281" s="46">
        <f>+H281-SUM(C$2:C280)</f>
        <v>0</v>
      </c>
      <c r="D281" s="47">
        <f t="shared" si="20"/>
        <v>0</v>
      </c>
      <c r="E281" s="48">
        <f>+I281-SUM(E$2:E280)</f>
        <v>0</v>
      </c>
      <c r="F281" s="47">
        <f t="shared" si="21"/>
        <v>0</v>
      </c>
      <c r="H281" s="43">
        <f>+COUNTIF(Rohdaten!$A$1:'Rohdaten'!$A$65536,"&lt;"&amp;B281)</f>
        <v>211</v>
      </c>
      <c r="I281" s="44">
        <f>+SUMIF(Rohdaten!$A$1:'Rohdaten'!$A$65536,"&lt;"&amp;B281,Rohdaten!$B$1:'Rohdaten'!$B$65536)</f>
        <v>2677568.58</v>
      </c>
      <c r="J281" s="18"/>
      <c r="K281" s="18"/>
    </row>
    <row r="282" spans="1:11" x14ac:dyDescent="0.2">
      <c r="A282" s="38">
        <f t="shared" si="23"/>
        <v>50891</v>
      </c>
      <c r="B282" s="38">
        <f t="shared" si="22"/>
        <v>50921</v>
      </c>
      <c r="C282" s="46">
        <f>+H282-SUM(C$2:C281)</f>
        <v>0</v>
      </c>
      <c r="D282" s="47">
        <f t="shared" si="20"/>
        <v>0</v>
      </c>
      <c r="E282" s="48">
        <f>+I282-SUM(E$2:E281)</f>
        <v>0</v>
      </c>
      <c r="F282" s="47">
        <f t="shared" si="21"/>
        <v>0</v>
      </c>
      <c r="H282" s="43">
        <f>+COUNTIF(Rohdaten!$A$1:'Rohdaten'!$A$65536,"&lt;"&amp;B282)</f>
        <v>211</v>
      </c>
      <c r="I282" s="44">
        <f>+SUMIF(Rohdaten!$A$1:'Rohdaten'!$A$65536,"&lt;"&amp;B282,Rohdaten!$B$1:'Rohdaten'!$B$65536)</f>
        <v>2677568.58</v>
      </c>
      <c r="J282" s="18"/>
      <c r="K282" s="18"/>
    </row>
    <row r="283" spans="1:11" x14ac:dyDescent="0.2">
      <c r="A283" s="38">
        <f t="shared" si="23"/>
        <v>50922</v>
      </c>
      <c r="B283" s="38">
        <f t="shared" si="22"/>
        <v>50951</v>
      </c>
      <c r="C283" s="46">
        <f>+H283-SUM(C$2:C282)</f>
        <v>0</v>
      </c>
      <c r="D283" s="47">
        <f t="shared" si="20"/>
        <v>0</v>
      </c>
      <c r="E283" s="48">
        <f>+I283-SUM(E$2:E282)</f>
        <v>0</v>
      </c>
      <c r="F283" s="47">
        <f t="shared" si="21"/>
        <v>0</v>
      </c>
      <c r="H283" s="43">
        <f>+COUNTIF(Rohdaten!$A$1:'Rohdaten'!$A$65536,"&lt;"&amp;B283)</f>
        <v>211</v>
      </c>
      <c r="I283" s="44">
        <f>+SUMIF(Rohdaten!$A$1:'Rohdaten'!$A$65536,"&lt;"&amp;B283,Rohdaten!$B$1:'Rohdaten'!$B$65536)</f>
        <v>2677568.58</v>
      </c>
      <c r="J283" s="18"/>
      <c r="K283" s="18"/>
    </row>
    <row r="284" spans="1:11" x14ac:dyDescent="0.2">
      <c r="A284" s="38">
        <f t="shared" si="23"/>
        <v>50952</v>
      </c>
      <c r="B284" s="38">
        <f t="shared" si="22"/>
        <v>50982</v>
      </c>
      <c r="C284" s="46">
        <f>+H284-SUM(C$2:C283)</f>
        <v>0</v>
      </c>
      <c r="D284" s="47">
        <f t="shared" ref="D284:D339" si="24">+C284/MAX($H:$H)</f>
        <v>0</v>
      </c>
      <c r="E284" s="48">
        <f>+I284-SUM(E$2:E283)</f>
        <v>0</v>
      </c>
      <c r="F284" s="47">
        <f t="shared" ref="F284:F339" si="25">+E284/MAX($I:$I)</f>
        <v>0</v>
      </c>
      <c r="H284" s="43">
        <f>+COUNTIF(Rohdaten!$A$1:'Rohdaten'!$A$65536,"&lt;"&amp;B284)</f>
        <v>211</v>
      </c>
      <c r="I284" s="44">
        <f>+SUMIF(Rohdaten!$A$1:'Rohdaten'!$A$65536,"&lt;"&amp;B284,Rohdaten!$B$1:'Rohdaten'!$B$65536)</f>
        <v>2677568.58</v>
      </c>
      <c r="J284" s="18"/>
      <c r="K284" s="18"/>
    </row>
    <row r="285" spans="1:11" x14ac:dyDescent="0.2">
      <c r="A285" s="38">
        <f t="shared" si="23"/>
        <v>50983</v>
      </c>
      <c r="B285" s="38">
        <f t="shared" si="22"/>
        <v>51013</v>
      </c>
      <c r="C285" s="46">
        <f>+H285-SUM(C$2:C284)</f>
        <v>0</v>
      </c>
      <c r="D285" s="47">
        <f t="shared" si="24"/>
        <v>0</v>
      </c>
      <c r="E285" s="48">
        <f>+I285-SUM(E$2:E284)</f>
        <v>0</v>
      </c>
      <c r="F285" s="47">
        <f t="shared" si="25"/>
        <v>0</v>
      </c>
      <c r="H285" s="43">
        <f>+COUNTIF(Rohdaten!$A$1:'Rohdaten'!$A$65536,"&lt;"&amp;B285)</f>
        <v>211</v>
      </c>
      <c r="I285" s="44">
        <f>+SUMIF(Rohdaten!$A$1:'Rohdaten'!$A$65536,"&lt;"&amp;B285,Rohdaten!$B$1:'Rohdaten'!$B$65536)</f>
        <v>2677568.58</v>
      </c>
      <c r="J285" s="18"/>
      <c r="K285" s="18"/>
    </row>
    <row r="286" spans="1:11" x14ac:dyDescent="0.2">
      <c r="A286" s="38">
        <f t="shared" si="23"/>
        <v>51014</v>
      </c>
      <c r="B286" s="38">
        <f t="shared" si="22"/>
        <v>51043</v>
      </c>
      <c r="C286" s="46">
        <f>+H286-SUM(C$2:C285)</f>
        <v>0</v>
      </c>
      <c r="D286" s="47">
        <f t="shared" si="24"/>
        <v>0</v>
      </c>
      <c r="E286" s="48">
        <f>+I286-SUM(E$2:E285)</f>
        <v>0</v>
      </c>
      <c r="F286" s="47">
        <f t="shared" si="25"/>
        <v>0</v>
      </c>
      <c r="H286" s="43">
        <f>+COUNTIF(Rohdaten!$A$1:'Rohdaten'!$A$65536,"&lt;"&amp;B286)</f>
        <v>211</v>
      </c>
      <c r="I286" s="44">
        <f>+SUMIF(Rohdaten!$A$1:'Rohdaten'!$A$65536,"&lt;"&amp;B286,Rohdaten!$B$1:'Rohdaten'!$B$65536)</f>
        <v>2677568.58</v>
      </c>
      <c r="J286" s="18"/>
      <c r="K286" s="18"/>
    </row>
    <row r="287" spans="1:11" x14ac:dyDescent="0.2">
      <c r="A287" s="38">
        <f t="shared" si="23"/>
        <v>51044</v>
      </c>
      <c r="B287" s="38">
        <f t="shared" si="22"/>
        <v>51074</v>
      </c>
      <c r="C287" s="46">
        <f>+H287-SUM(C$2:C286)</f>
        <v>0</v>
      </c>
      <c r="D287" s="47">
        <f t="shared" si="24"/>
        <v>0</v>
      </c>
      <c r="E287" s="48">
        <f>+I287-SUM(E$2:E286)</f>
        <v>0</v>
      </c>
      <c r="F287" s="47">
        <f t="shared" si="25"/>
        <v>0</v>
      </c>
      <c r="H287" s="43">
        <f>+COUNTIF(Rohdaten!$A$1:'Rohdaten'!$A$65536,"&lt;"&amp;B287)</f>
        <v>211</v>
      </c>
      <c r="I287" s="44">
        <f>+SUMIF(Rohdaten!$A$1:'Rohdaten'!$A$65536,"&lt;"&amp;B287,Rohdaten!$B$1:'Rohdaten'!$B$65536)</f>
        <v>2677568.58</v>
      </c>
      <c r="J287" s="18"/>
      <c r="K287" s="18"/>
    </row>
    <row r="288" spans="1:11" x14ac:dyDescent="0.2">
      <c r="A288" s="38">
        <f t="shared" si="23"/>
        <v>51075</v>
      </c>
      <c r="B288" s="38">
        <f t="shared" si="22"/>
        <v>51104</v>
      </c>
      <c r="C288" s="46">
        <f>+H288-SUM(C$2:C287)</f>
        <v>0</v>
      </c>
      <c r="D288" s="47">
        <f t="shared" si="24"/>
        <v>0</v>
      </c>
      <c r="E288" s="48">
        <f>+I288-SUM(E$2:E287)</f>
        <v>0</v>
      </c>
      <c r="F288" s="47">
        <f t="shared" si="25"/>
        <v>0</v>
      </c>
      <c r="H288" s="43">
        <f>+COUNTIF(Rohdaten!$A$1:'Rohdaten'!$A$65536,"&lt;"&amp;B288)</f>
        <v>211</v>
      </c>
      <c r="I288" s="44">
        <f>+SUMIF(Rohdaten!$A$1:'Rohdaten'!$A$65536,"&lt;"&amp;B288,Rohdaten!$B$1:'Rohdaten'!$B$65536)</f>
        <v>2677568.58</v>
      </c>
      <c r="J288" s="18"/>
      <c r="K288" s="18"/>
    </row>
    <row r="289" spans="1:11" x14ac:dyDescent="0.2">
      <c r="A289" s="38">
        <f t="shared" si="23"/>
        <v>51105</v>
      </c>
      <c r="B289" s="38">
        <f t="shared" si="22"/>
        <v>51135</v>
      </c>
      <c r="C289" s="46">
        <f>+H289-SUM(C$2:C288)</f>
        <v>0</v>
      </c>
      <c r="D289" s="47">
        <f t="shared" si="24"/>
        <v>0</v>
      </c>
      <c r="E289" s="48">
        <f>+I289-SUM(E$2:E288)</f>
        <v>0</v>
      </c>
      <c r="F289" s="47">
        <f t="shared" si="25"/>
        <v>0</v>
      </c>
      <c r="H289" s="43">
        <f>+COUNTIF(Rohdaten!$A$1:'Rohdaten'!$A$65536,"&lt;"&amp;B289)</f>
        <v>211</v>
      </c>
      <c r="I289" s="44">
        <f>+SUMIF(Rohdaten!$A$1:'Rohdaten'!$A$65536,"&lt;"&amp;B289,Rohdaten!$B$1:'Rohdaten'!$B$65536)</f>
        <v>2677568.58</v>
      </c>
      <c r="J289" s="18"/>
      <c r="K289" s="18"/>
    </row>
    <row r="290" spans="1:11" x14ac:dyDescent="0.2">
      <c r="A290" s="38">
        <f t="shared" si="23"/>
        <v>51136</v>
      </c>
      <c r="B290" s="38">
        <f t="shared" si="22"/>
        <v>51166</v>
      </c>
      <c r="C290" s="46">
        <f>+H290-SUM(C$2:C289)</f>
        <v>0</v>
      </c>
      <c r="D290" s="47">
        <f t="shared" si="24"/>
        <v>0</v>
      </c>
      <c r="E290" s="48">
        <f>+I290-SUM(E$2:E289)</f>
        <v>0</v>
      </c>
      <c r="F290" s="47">
        <f t="shared" si="25"/>
        <v>0</v>
      </c>
      <c r="H290" s="43">
        <f>+COUNTIF(Rohdaten!$A$1:'Rohdaten'!$A$65536,"&lt;"&amp;B290)</f>
        <v>211</v>
      </c>
      <c r="I290" s="44">
        <f>+SUMIF(Rohdaten!$A$1:'Rohdaten'!$A$65536,"&lt;"&amp;B290,Rohdaten!$B$1:'Rohdaten'!$B$65536)</f>
        <v>2677568.58</v>
      </c>
      <c r="J290" s="18"/>
      <c r="K290" s="18"/>
    </row>
    <row r="291" spans="1:11" x14ac:dyDescent="0.2">
      <c r="A291" s="38">
        <f t="shared" si="23"/>
        <v>51167</v>
      </c>
      <c r="B291" s="38">
        <f t="shared" si="22"/>
        <v>51195</v>
      </c>
      <c r="C291" s="46">
        <f>+H291-SUM(C$2:C290)</f>
        <v>0</v>
      </c>
      <c r="D291" s="47">
        <f t="shared" si="24"/>
        <v>0</v>
      </c>
      <c r="E291" s="48">
        <f>+I291-SUM(E$2:E290)</f>
        <v>0</v>
      </c>
      <c r="F291" s="47">
        <f t="shared" si="25"/>
        <v>0</v>
      </c>
      <c r="H291" s="43">
        <f>+COUNTIF(Rohdaten!$A$1:'Rohdaten'!$A$65536,"&lt;"&amp;B291)</f>
        <v>211</v>
      </c>
      <c r="I291" s="44">
        <f>+SUMIF(Rohdaten!$A$1:'Rohdaten'!$A$65536,"&lt;"&amp;B291,Rohdaten!$B$1:'Rohdaten'!$B$65536)</f>
        <v>2677568.58</v>
      </c>
      <c r="J291" s="18"/>
      <c r="K291" s="18"/>
    </row>
    <row r="292" spans="1:11" x14ac:dyDescent="0.2">
      <c r="A292" s="38">
        <f t="shared" si="23"/>
        <v>51196</v>
      </c>
      <c r="B292" s="38">
        <f t="shared" si="22"/>
        <v>51226</v>
      </c>
      <c r="C292" s="46">
        <f>+H292-SUM(C$2:C291)</f>
        <v>0</v>
      </c>
      <c r="D292" s="47">
        <f t="shared" si="24"/>
        <v>0</v>
      </c>
      <c r="E292" s="48">
        <f>+I292-SUM(E$2:E291)</f>
        <v>0</v>
      </c>
      <c r="F292" s="47">
        <f t="shared" si="25"/>
        <v>0</v>
      </c>
      <c r="H292" s="43">
        <f>+COUNTIF(Rohdaten!$A$1:'Rohdaten'!$A$65536,"&lt;"&amp;B292)</f>
        <v>211</v>
      </c>
      <c r="I292" s="44">
        <f>+SUMIF(Rohdaten!$A$1:'Rohdaten'!$A$65536,"&lt;"&amp;B292,Rohdaten!$B$1:'Rohdaten'!$B$65536)</f>
        <v>2677568.58</v>
      </c>
      <c r="J292" s="18"/>
      <c r="K292" s="18"/>
    </row>
    <row r="293" spans="1:11" x14ac:dyDescent="0.2">
      <c r="A293" s="38">
        <f t="shared" si="23"/>
        <v>51227</v>
      </c>
      <c r="B293" s="38">
        <f t="shared" si="22"/>
        <v>51256</v>
      </c>
      <c r="C293" s="46">
        <f>+H293-SUM(C$2:C292)</f>
        <v>0</v>
      </c>
      <c r="D293" s="47">
        <f t="shared" si="24"/>
        <v>0</v>
      </c>
      <c r="E293" s="48">
        <f>+I293-SUM(E$2:E292)</f>
        <v>0</v>
      </c>
      <c r="F293" s="47">
        <f t="shared" si="25"/>
        <v>0</v>
      </c>
      <c r="H293" s="43">
        <f>+COUNTIF(Rohdaten!$A$1:'Rohdaten'!$A$65536,"&lt;"&amp;B293)</f>
        <v>211</v>
      </c>
      <c r="I293" s="44">
        <f>+SUMIF(Rohdaten!$A$1:'Rohdaten'!$A$65536,"&lt;"&amp;B293,Rohdaten!$B$1:'Rohdaten'!$B$65536)</f>
        <v>2677568.58</v>
      </c>
      <c r="J293" s="18"/>
      <c r="K293" s="18"/>
    </row>
    <row r="294" spans="1:11" x14ac:dyDescent="0.2">
      <c r="A294" s="38">
        <f t="shared" si="23"/>
        <v>51257</v>
      </c>
      <c r="B294" s="38">
        <f t="shared" si="22"/>
        <v>51287</v>
      </c>
      <c r="C294" s="46">
        <f>+H294-SUM(C$2:C293)</f>
        <v>0</v>
      </c>
      <c r="D294" s="47">
        <f t="shared" si="24"/>
        <v>0</v>
      </c>
      <c r="E294" s="48">
        <f>+I294-SUM(E$2:E293)</f>
        <v>0</v>
      </c>
      <c r="F294" s="47">
        <f t="shared" si="25"/>
        <v>0</v>
      </c>
      <c r="H294" s="43">
        <f>+COUNTIF(Rohdaten!$A$1:'Rohdaten'!$A$65536,"&lt;"&amp;B294)</f>
        <v>211</v>
      </c>
      <c r="I294" s="44">
        <f>+SUMIF(Rohdaten!$A$1:'Rohdaten'!$A$65536,"&lt;"&amp;B294,Rohdaten!$B$1:'Rohdaten'!$B$65536)</f>
        <v>2677568.58</v>
      </c>
      <c r="J294" s="18"/>
      <c r="K294" s="18"/>
    </row>
    <row r="295" spans="1:11" x14ac:dyDescent="0.2">
      <c r="A295" s="38">
        <f t="shared" si="23"/>
        <v>51288</v>
      </c>
      <c r="B295" s="38">
        <f t="shared" si="22"/>
        <v>51317</v>
      </c>
      <c r="C295" s="46">
        <f>+H295-SUM(C$2:C294)</f>
        <v>0</v>
      </c>
      <c r="D295" s="47">
        <f t="shared" si="24"/>
        <v>0</v>
      </c>
      <c r="E295" s="48">
        <f>+I295-SUM(E$2:E294)</f>
        <v>0</v>
      </c>
      <c r="F295" s="47">
        <f t="shared" si="25"/>
        <v>0</v>
      </c>
      <c r="H295" s="43">
        <f>+COUNTIF(Rohdaten!$A$1:'Rohdaten'!$A$65536,"&lt;"&amp;B295)</f>
        <v>211</v>
      </c>
      <c r="I295" s="44">
        <f>+SUMIF(Rohdaten!$A$1:'Rohdaten'!$A$65536,"&lt;"&amp;B295,Rohdaten!$B$1:'Rohdaten'!$B$65536)</f>
        <v>2677568.58</v>
      </c>
      <c r="J295" s="18"/>
      <c r="K295" s="18"/>
    </row>
    <row r="296" spans="1:11" x14ac:dyDescent="0.2">
      <c r="A296" s="38">
        <f t="shared" si="23"/>
        <v>51318</v>
      </c>
      <c r="B296" s="38">
        <f t="shared" si="22"/>
        <v>51348</v>
      </c>
      <c r="C296" s="46">
        <f>+H296-SUM(C$2:C295)</f>
        <v>0</v>
      </c>
      <c r="D296" s="47">
        <f t="shared" si="24"/>
        <v>0</v>
      </c>
      <c r="E296" s="48">
        <f>+I296-SUM(E$2:E295)</f>
        <v>0</v>
      </c>
      <c r="F296" s="47">
        <f t="shared" si="25"/>
        <v>0</v>
      </c>
      <c r="H296" s="43">
        <f>+COUNTIF(Rohdaten!$A$1:'Rohdaten'!$A$65536,"&lt;"&amp;B296)</f>
        <v>211</v>
      </c>
      <c r="I296" s="44">
        <f>+SUMIF(Rohdaten!$A$1:'Rohdaten'!$A$65536,"&lt;"&amp;B296,Rohdaten!$B$1:'Rohdaten'!$B$65536)</f>
        <v>2677568.58</v>
      </c>
      <c r="J296" s="18"/>
      <c r="K296" s="18"/>
    </row>
    <row r="297" spans="1:11" x14ac:dyDescent="0.2">
      <c r="A297" s="38">
        <f t="shared" si="23"/>
        <v>51349</v>
      </c>
      <c r="B297" s="38">
        <f t="shared" si="22"/>
        <v>51379</v>
      </c>
      <c r="C297" s="46">
        <f>+H297-SUM(C$2:C296)</f>
        <v>0</v>
      </c>
      <c r="D297" s="47">
        <f t="shared" si="24"/>
        <v>0</v>
      </c>
      <c r="E297" s="48">
        <f>+I297-SUM(E$2:E296)</f>
        <v>0</v>
      </c>
      <c r="F297" s="47">
        <f t="shared" si="25"/>
        <v>0</v>
      </c>
      <c r="H297" s="43">
        <f>+COUNTIF(Rohdaten!$A$1:'Rohdaten'!$A$65536,"&lt;"&amp;B297)</f>
        <v>211</v>
      </c>
      <c r="I297" s="44">
        <f>+SUMIF(Rohdaten!$A$1:'Rohdaten'!$A$65536,"&lt;"&amp;B297,Rohdaten!$B$1:'Rohdaten'!$B$65536)</f>
        <v>2677568.58</v>
      </c>
      <c r="J297" s="18"/>
      <c r="K297" s="18"/>
    </row>
    <row r="298" spans="1:11" x14ac:dyDescent="0.2">
      <c r="A298" s="38">
        <f t="shared" si="23"/>
        <v>51380</v>
      </c>
      <c r="B298" s="38">
        <f t="shared" si="22"/>
        <v>51409</v>
      </c>
      <c r="C298" s="46">
        <f>+H298-SUM(C$2:C297)</f>
        <v>0</v>
      </c>
      <c r="D298" s="47">
        <f t="shared" si="24"/>
        <v>0</v>
      </c>
      <c r="E298" s="48">
        <f>+I298-SUM(E$2:E297)</f>
        <v>0</v>
      </c>
      <c r="F298" s="47">
        <f t="shared" si="25"/>
        <v>0</v>
      </c>
      <c r="H298" s="43">
        <f>+COUNTIF(Rohdaten!$A$1:'Rohdaten'!$A$65536,"&lt;"&amp;B298)</f>
        <v>211</v>
      </c>
      <c r="I298" s="44">
        <f>+SUMIF(Rohdaten!$A$1:'Rohdaten'!$A$65536,"&lt;"&amp;B298,Rohdaten!$B$1:'Rohdaten'!$B$65536)</f>
        <v>2677568.58</v>
      </c>
      <c r="J298" s="18"/>
      <c r="K298" s="18"/>
    </row>
    <row r="299" spans="1:11" x14ac:dyDescent="0.2">
      <c r="A299" s="38">
        <f t="shared" si="23"/>
        <v>51410</v>
      </c>
      <c r="B299" s="38">
        <f t="shared" si="22"/>
        <v>51440</v>
      </c>
      <c r="C299" s="46">
        <f>+H299-SUM(C$2:C298)</f>
        <v>0</v>
      </c>
      <c r="D299" s="47">
        <f t="shared" si="24"/>
        <v>0</v>
      </c>
      <c r="E299" s="48">
        <f>+I299-SUM(E$2:E298)</f>
        <v>0</v>
      </c>
      <c r="F299" s="47">
        <f t="shared" si="25"/>
        <v>0</v>
      </c>
      <c r="H299" s="43">
        <f>+COUNTIF(Rohdaten!$A$1:'Rohdaten'!$A$65536,"&lt;"&amp;B299)</f>
        <v>211</v>
      </c>
      <c r="I299" s="44">
        <f>+SUMIF(Rohdaten!$A$1:'Rohdaten'!$A$65536,"&lt;"&amp;B299,Rohdaten!$B$1:'Rohdaten'!$B$65536)</f>
        <v>2677568.58</v>
      </c>
      <c r="J299" s="18"/>
      <c r="K299" s="18"/>
    </row>
    <row r="300" spans="1:11" x14ac:dyDescent="0.2">
      <c r="A300" s="38">
        <f t="shared" si="23"/>
        <v>51441</v>
      </c>
      <c r="B300" s="38">
        <f t="shared" si="22"/>
        <v>51470</v>
      </c>
      <c r="C300" s="46">
        <f>+H300-SUM(C$2:C299)</f>
        <v>0</v>
      </c>
      <c r="D300" s="47">
        <f t="shared" si="24"/>
        <v>0</v>
      </c>
      <c r="E300" s="48">
        <f>+I300-SUM(E$2:E299)</f>
        <v>0</v>
      </c>
      <c r="F300" s="47">
        <f t="shared" si="25"/>
        <v>0</v>
      </c>
      <c r="H300" s="43">
        <f>+COUNTIF(Rohdaten!$A$1:'Rohdaten'!$A$65536,"&lt;"&amp;B300)</f>
        <v>211</v>
      </c>
      <c r="I300" s="44">
        <f>+SUMIF(Rohdaten!$A$1:'Rohdaten'!$A$65536,"&lt;"&amp;B300,Rohdaten!$B$1:'Rohdaten'!$B$65536)</f>
        <v>2677568.58</v>
      </c>
      <c r="J300" s="18"/>
      <c r="K300" s="18"/>
    </row>
    <row r="301" spans="1:11" x14ac:dyDescent="0.2">
      <c r="A301" s="38">
        <f t="shared" si="23"/>
        <v>51471</v>
      </c>
      <c r="B301" s="38">
        <f t="shared" si="22"/>
        <v>51501</v>
      </c>
      <c r="C301" s="46">
        <f>+H301-SUM(C$2:C300)</f>
        <v>0</v>
      </c>
      <c r="D301" s="47">
        <f t="shared" si="24"/>
        <v>0</v>
      </c>
      <c r="E301" s="48">
        <f>+I301-SUM(E$2:E300)</f>
        <v>0</v>
      </c>
      <c r="F301" s="47">
        <f t="shared" si="25"/>
        <v>0</v>
      </c>
      <c r="H301" s="43">
        <f>+COUNTIF(Rohdaten!$A$1:'Rohdaten'!$A$65536,"&lt;"&amp;B301)</f>
        <v>211</v>
      </c>
      <c r="I301" s="44">
        <f>+SUMIF(Rohdaten!$A$1:'Rohdaten'!$A$65536,"&lt;"&amp;B301,Rohdaten!$B$1:'Rohdaten'!$B$65536)</f>
        <v>2677568.58</v>
      </c>
      <c r="J301" s="18"/>
      <c r="K301" s="18"/>
    </row>
    <row r="302" spans="1:11" x14ac:dyDescent="0.2">
      <c r="A302" s="38">
        <f t="shared" si="23"/>
        <v>51502</v>
      </c>
      <c r="B302" s="38">
        <f t="shared" si="22"/>
        <v>51532</v>
      </c>
      <c r="C302" s="46">
        <f>+H302-SUM(C$2:C301)</f>
        <v>0</v>
      </c>
      <c r="D302" s="47">
        <f t="shared" si="24"/>
        <v>0</v>
      </c>
      <c r="E302" s="48">
        <f>+I302-SUM(E$2:E301)</f>
        <v>0</v>
      </c>
      <c r="F302" s="47">
        <f t="shared" si="25"/>
        <v>0</v>
      </c>
      <c r="H302" s="43">
        <f>+COUNTIF(Rohdaten!$A$1:'Rohdaten'!$A$65536,"&lt;"&amp;B302)</f>
        <v>211</v>
      </c>
      <c r="I302" s="44">
        <f>+SUMIF(Rohdaten!$A$1:'Rohdaten'!$A$65536,"&lt;"&amp;B302,Rohdaten!$B$1:'Rohdaten'!$B$65536)</f>
        <v>2677568.58</v>
      </c>
      <c r="J302" s="18"/>
      <c r="K302" s="18"/>
    </row>
    <row r="303" spans="1:11" x14ac:dyDescent="0.2">
      <c r="A303" s="38">
        <f t="shared" si="23"/>
        <v>51533</v>
      </c>
      <c r="B303" s="38">
        <f t="shared" si="22"/>
        <v>51560</v>
      </c>
      <c r="C303" s="46">
        <f>+H303-SUM(C$2:C302)</f>
        <v>0</v>
      </c>
      <c r="D303" s="47">
        <f t="shared" si="24"/>
        <v>0</v>
      </c>
      <c r="E303" s="48">
        <f>+I303-SUM(E$2:E302)</f>
        <v>0</v>
      </c>
      <c r="F303" s="47">
        <f t="shared" si="25"/>
        <v>0</v>
      </c>
      <c r="H303" s="43">
        <f>+COUNTIF(Rohdaten!$A$1:'Rohdaten'!$A$65536,"&lt;"&amp;B303)</f>
        <v>211</v>
      </c>
      <c r="I303" s="44">
        <f>+SUMIF(Rohdaten!$A$1:'Rohdaten'!$A$65536,"&lt;"&amp;B303,Rohdaten!$B$1:'Rohdaten'!$B$65536)</f>
        <v>2677568.58</v>
      </c>
      <c r="J303" s="18"/>
      <c r="K303" s="18"/>
    </row>
    <row r="304" spans="1:11" x14ac:dyDescent="0.2">
      <c r="A304" s="38">
        <f t="shared" si="23"/>
        <v>51561</v>
      </c>
      <c r="B304" s="38">
        <f t="shared" si="22"/>
        <v>51591</v>
      </c>
      <c r="C304" s="46">
        <f>+H304-SUM(C$2:C303)</f>
        <v>0</v>
      </c>
      <c r="D304" s="47">
        <f t="shared" si="24"/>
        <v>0</v>
      </c>
      <c r="E304" s="48">
        <f>+I304-SUM(E$2:E303)</f>
        <v>0</v>
      </c>
      <c r="F304" s="47">
        <f t="shared" si="25"/>
        <v>0</v>
      </c>
      <c r="H304" s="43">
        <f>+COUNTIF(Rohdaten!$A$1:'Rohdaten'!$A$65536,"&lt;"&amp;B304)</f>
        <v>211</v>
      </c>
      <c r="I304" s="44">
        <f>+SUMIF(Rohdaten!$A$1:'Rohdaten'!$A$65536,"&lt;"&amp;B304,Rohdaten!$B$1:'Rohdaten'!$B$65536)</f>
        <v>2677568.58</v>
      </c>
      <c r="J304" s="18"/>
      <c r="K304" s="18"/>
    </row>
    <row r="305" spans="1:11" x14ac:dyDescent="0.2">
      <c r="A305" s="38">
        <f t="shared" si="23"/>
        <v>51592</v>
      </c>
      <c r="B305" s="38">
        <f t="shared" si="22"/>
        <v>51621</v>
      </c>
      <c r="C305" s="46">
        <f>+H305-SUM(C$2:C304)</f>
        <v>0</v>
      </c>
      <c r="D305" s="47">
        <f t="shared" si="24"/>
        <v>0</v>
      </c>
      <c r="E305" s="48">
        <f>+I305-SUM(E$2:E304)</f>
        <v>0</v>
      </c>
      <c r="F305" s="47">
        <f t="shared" si="25"/>
        <v>0</v>
      </c>
      <c r="H305" s="43">
        <f>+COUNTIF(Rohdaten!$A$1:'Rohdaten'!$A$65536,"&lt;"&amp;B305)</f>
        <v>211</v>
      </c>
      <c r="I305" s="44">
        <f>+SUMIF(Rohdaten!$A$1:'Rohdaten'!$A$65536,"&lt;"&amp;B305,Rohdaten!$B$1:'Rohdaten'!$B$65536)</f>
        <v>2677568.58</v>
      </c>
      <c r="J305" s="18"/>
      <c r="K305" s="18"/>
    </row>
    <row r="306" spans="1:11" x14ac:dyDescent="0.2">
      <c r="A306" s="38">
        <f t="shared" si="23"/>
        <v>51622</v>
      </c>
      <c r="B306" s="38">
        <f t="shared" si="22"/>
        <v>51652</v>
      </c>
      <c r="C306" s="46">
        <f>+H306-SUM(C$2:C305)</f>
        <v>0</v>
      </c>
      <c r="D306" s="47">
        <f t="shared" si="24"/>
        <v>0</v>
      </c>
      <c r="E306" s="48">
        <f>+I306-SUM(E$2:E305)</f>
        <v>0</v>
      </c>
      <c r="F306" s="47">
        <f t="shared" si="25"/>
        <v>0</v>
      </c>
      <c r="H306" s="43">
        <f>+COUNTIF(Rohdaten!$A$1:'Rohdaten'!$A$65536,"&lt;"&amp;B306)</f>
        <v>211</v>
      </c>
      <c r="I306" s="44">
        <f>+SUMIF(Rohdaten!$A$1:'Rohdaten'!$A$65536,"&lt;"&amp;B306,Rohdaten!$B$1:'Rohdaten'!$B$65536)</f>
        <v>2677568.58</v>
      </c>
      <c r="J306" s="18"/>
      <c r="K306" s="18"/>
    </row>
    <row r="307" spans="1:11" x14ac:dyDescent="0.2">
      <c r="A307" s="38">
        <f t="shared" si="23"/>
        <v>51653</v>
      </c>
      <c r="B307" s="38">
        <f t="shared" si="22"/>
        <v>51682</v>
      </c>
      <c r="C307" s="46">
        <f>+H307-SUM(C$2:C306)</f>
        <v>0</v>
      </c>
      <c r="D307" s="47">
        <f t="shared" si="24"/>
        <v>0</v>
      </c>
      <c r="E307" s="48">
        <f>+I307-SUM(E$2:E306)</f>
        <v>0</v>
      </c>
      <c r="F307" s="47">
        <f t="shared" si="25"/>
        <v>0</v>
      </c>
      <c r="H307" s="43">
        <f>+COUNTIF(Rohdaten!$A$1:'Rohdaten'!$A$65536,"&lt;"&amp;B307)</f>
        <v>211</v>
      </c>
      <c r="I307" s="44">
        <f>+SUMIF(Rohdaten!$A$1:'Rohdaten'!$A$65536,"&lt;"&amp;B307,Rohdaten!$B$1:'Rohdaten'!$B$65536)</f>
        <v>2677568.58</v>
      </c>
      <c r="J307" s="18"/>
      <c r="K307" s="18"/>
    </row>
    <row r="308" spans="1:11" x14ac:dyDescent="0.2">
      <c r="A308" s="38">
        <f t="shared" si="23"/>
        <v>51683</v>
      </c>
      <c r="B308" s="38">
        <f t="shared" si="22"/>
        <v>51713</v>
      </c>
      <c r="C308" s="46">
        <f>+H308-SUM(C$2:C307)</f>
        <v>0</v>
      </c>
      <c r="D308" s="47">
        <f t="shared" si="24"/>
        <v>0</v>
      </c>
      <c r="E308" s="48">
        <f>+I308-SUM(E$2:E307)</f>
        <v>0</v>
      </c>
      <c r="F308" s="47">
        <f t="shared" si="25"/>
        <v>0</v>
      </c>
      <c r="H308" s="43">
        <f>+COUNTIF(Rohdaten!$A$1:'Rohdaten'!$A$65536,"&lt;"&amp;B308)</f>
        <v>211</v>
      </c>
      <c r="I308" s="44">
        <f>+SUMIF(Rohdaten!$A$1:'Rohdaten'!$A$65536,"&lt;"&amp;B308,Rohdaten!$B$1:'Rohdaten'!$B$65536)</f>
        <v>2677568.58</v>
      </c>
      <c r="J308" s="18"/>
      <c r="K308" s="18"/>
    </row>
    <row r="309" spans="1:11" x14ac:dyDescent="0.2">
      <c r="A309" s="38">
        <f t="shared" si="23"/>
        <v>51714</v>
      </c>
      <c r="B309" s="38">
        <f t="shared" si="22"/>
        <v>51744</v>
      </c>
      <c r="C309" s="46">
        <f>+H309-SUM(C$2:C308)</f>
        <v>0</v>
      </c>
      <c r="D309" s="47">
        <f t="shared" si="24"/>
        <v>0</v>
      </c>
      <c r="E309" s="48">
        <f>+I309-SUM(E$2:E308)</f>
        <v>0</v>
      </c>
      <c r="F309" s="47">
        <f t="shared" si="25"/>
        <v>0</v>
      </c>
      <c r="H309" s="43">
        <f>+COUNTIF(Rohdaten!$A$1:'Rohdaten'!$A$65536,"&lt;"&amp;B309)</f>
        <v>211</v>
      </c>
      <c r="I309" s="44">
        <f>+SUMIF(Rohdaten!$A$1:'Rohdaten'!$A$65536,"&lt;"&amp;B309,Rohdaten!$B$1:'Rohdaten'!$B$65536)</f>
        <v>2677568.58</v>
      </c>
      <c r="J309" s="18"/>
      <c r="K309" s="18"/>
    </row>
    <row r="310" spans="1:11" x14ac:dyDescent="0.2">
      <c r="A310" s="38">
        <f t="shared" si="23"/>
        <v>51745</v>
      </c>
      <c r="B310" s="38">
        <f t="shared" si="22"/>
        <v>51774</v>
      </c>
      <c r="C310" s="46">
        <f>+H310-SUM(C$2:C309)</f>
        <v>0</v>
      </c>
      <c r="D310" s="47">
        <f t="shared" si="24"/>
        <v>0</v>
      </c>
      <c r="E310" s="48">
        <f>+I310-SUM(E$2:E309)</f>
        <v>0</v>
      </c>
      <c r="F310" s="47">
        <f t="shared" si="25"/>
        <v>0</v>
      </c>
      <c r="H310" s="43">
        <f>+COUNTIF(Rohdaten!$A$1:'Rohdaten'!$A$65536,"&lt;"&amp;B310)</f>
        <v>211</v>
      </c>
      <c r="I310" s="44">
        <f>+SUMIF(Rohdaten!$A$1:'Rohdaten'!$A$65536,"&lt;"&amp;B310,Rohdaten!$B$1:'Rohdaten'!$B$65536)</f>
        <v>2677568.58</v>
      </c>
      <c r="J310" s="18"/>
      <c r="K310" s="18"/>
    </row>
    <row r="311" spans="1:11" x14ac:dyDescent="0.2">
      <c r="A311" s="38">
        <f t="shared" si="23"/>
        <v>51775</v>
      </c>
      <c r="B311" s="38">
        <f t="shared" si="22"/>
        <v>51805</v>
      </c>
      <c r="C311" s="46">
        <f>+H311-SUM(C$2:C310)</f>
        <v>0</v>
      </c>
      <c r="D311" s="47">
        <f t="shared" si="24"/>
        <v>0</v>
      </c>
      <c r="E311" s="48">
        <f>+I311-SUM(E$2:E310)</f>
        <v>0</v>
      </c>
      <c r="F311" s="47">
        <f t="shared" si="25"/>
        <v>0</v>
      </c>
      <c r="H311" s="43">
        <f>+COUNTIF(Rohdaten!$A$1:'Rohdaten'!$A$65536,"&lt;"&amp;B311)</f>
        <v>211</v>
      </c>
      <c r="I311" s="44">
        <f>+SUMIF(Rohdaten!$A$1:'Rohdaten'!$A$65536,"&lt;"&amp;B311,Rohdaten!$B$1:'Rohdaten'!$B$65536)</f>
        <v>2677568.58</v>
      </c>
      <c r="J311" s="18"/>
      <c r="K311" s="18"/>
    </row>
    <row r="312" spans="1:11" x14ac:dyDescent="0.2">
      <c r="A312" s="38">
        <f t="shared" si="23"/>
        <v>51806</v>
      </c>
      <c r="B312" s="38">
        <f t="shared" si="22"/>
        <v>51835</v>
      </c>
      <c r="C312" s="46">
        <f>+H312-SUM(C$2:C311)</f>
        <v>0</v>
      </c>
      <c r="D312" s="47">
        <f t="shared" si="24"/>
        <v>0</v>
      </c>
      <c r="E312" s="48">
        <f>+I312-SUM(E$2:E311)</f>
        <v>0</v>
      </c>
      <c r="F312" s="47">
        <f t="shared" si="25"/>
        <v>0</v>
      </c>
      <c r="H312" s="43">
        <f>+COUNTIF(Rohdaten!$A$1:'Rohdaten'!$A$65536,"&lt;"&amp;B312)</f>
        <v>211</v>
      </c>
      <c r="I312" s="44">
        <f>+SUMIF(Rohdaten!$A$1:'Rohdaten'!$A$65536,"&lt;"&amp;B312,Rohdaten!$B$1:'Rohdaten'!$B$65536)</f>
        <v>2677568.58</v>
      </c>
      <c r="J312" s="18"/>
      <c r="K312" s="18"/>
    </row>
    <row r="313" spans="1:11" x14ac:dyDescent="0.2">
      <c r="A313" s="38">
        <f t="shared" si="23"/>
        <v>51836</v>
      </c>
      <c r="B313" s="38">
        <f t="shared" si="22"/>
        <v>51866</v>
      </c>
      <c r="C313" s="46">
        <f>+H313-SUM(C$2:C312)</f>
        <v>0</v>
      </c>
      <c r="D313" s="47">
        <f t="shared" si="24"/>
        <v>0</v>
      </c>
      <c r="E313" s="48">
        <f>+I313-SUM(E$2:E312)</f>
        <v>0</v>
      </c>
      <c r="F313" s="47">
        <f t="shared" si="25"/>
        <v>0</v>
      </c>
      <c r="H313" s="43">
        <f>+COUNTIF(Rohdaten!$A$1:'Rohdaten'!$A$65536,"&lt;"&amp;B313)</f>
        <v>211</v>
      </c>
      <c r="I313" s="44">
        <f>+SUMIF(Rohdaten!$A$1:'Rohdaten'!$A$65536,"&lt;"&amp;B313,Rohdaten!$B$1:'Rohdaten'!$B$65536)</f>
        <v>2677568.58</v>
      </c>
      <c r="J313" s="18"/>
      <c r="K313" s="18"/>
    </row>
    <row r="314" spans="1:11" x14ac:dyDescent="0.2">
      <c r="A314" s="38">
        <f t="shared" si="23"/>
        <v>51867</v>
      </c>
      <c r="B314" s="38">
        <f t="shared" si="22"/>
        <v>51897</v>
      </c>
      <c r="C314" s="46">
        <f>+H314-SUM(C$2:C313)</f>
        <v>0</v>
      </c>
      <c r="D314" s="47">
        <f t="shared" si="24"/>
        <v>0</v>
      </c>
      <c r="E314" s="48">
        <f>+I314-SUM(E$2:E313)</f>
        <v>0</v>
      </c>
      <c r="F314" s="47">
        <f t="shared" si="25"/>
        <v>0</v>
      </c>
      <c r="H314" s="43">
        <f>+COUNTIF(Rohdaten!$A$1:'Rohdaten'!$A$65536,"&lt;"&amp;B314)</f>
        <v>211</v>
      </c>
      <c r="I314" s="44">
        <f>+SUMIF(Rohdaten!$A$1:'Rohdaten'!$A$65536,"&lt;"&amp;B314,Rohdaten!$B$1:'Rohdaten'!$B$65536)</f>
        <v>2677568.58</v>
      </c>
      <c r="J314" s="18"/>
      <c r="K314" s="18"/>
    </row>
    <row r="315" spans="1:11" x14ac:dyDescent="0.2">
      <c r="A315" s="38">
        <f t="shared" si="23"/>
        <v>51898</v>
      </c>
      <c r="B315" s="38">
        <f t="shared" si="22"/>
        <v>51925</v>
      </c>
      <c r="C315" s="46">
        <f>+H315-SUM(C$2:C314)</f>
        <v>0</v>
      </c>
      <c r="D315" s="47">
        <f t="shared" si="24"/>
        <v>0</v>
      </c>
      <c r="E315" s="48">
        <f>+I315-SUM(E$2:E314)</f>
        <v>0</v>
      </c>
      <c r="F315" s="47">
        <f t="shared" si="25"/>
        <v>0</v>
      </c>
      <c r="H315" s="43">
        <f>+COUNTIF(Rohdaten!$A$1:'Rohdaten'!$A$65536,"&lt;"&amp;B315)</f>
        <v>211</v>
      </c>
      <c r="I315" s="44">
        <f>+SUMIF(Rohdaten!$A$1:'Rohdaten'!$A$65536,"&lt;"&amp;B315,Rohdaten!$B$1:'Rohdaten'!$B$65536)</f>
        <v>2677568.58</v>
      </c>
      <c r="J315" s="18"/>
      <c r="K315" s="18"/>
    </row>
    <row r="316" spans="1:11" x14ac:dyDescent="0.2">
      <c r="A316" s="38">
        <f t="shared" si="23"/>
        <v>51926</v>
      </c>
      <c r="B316" s="38">
        <f t="shared" si="22"/>
        <v>51956</v>
      </c>
      <c r="C316" s="46">
        <f>+H316-SUM(C$2:C315)</f>
        <v>0</v>
      </c>
      <c r="D316" s="47">
        <f t="shared" si="24"/>
        <v>0</v>
      </c>
      <c r="E316" s="48">
        <f>+I316-SUM(E$2:E315)</f>
        <v>0</v>
      </c>
      <c r="F316" s="47">
        <f t="shared" si="25"/>
        <v>0</v>
      </c>
      <c r="H316" s="43">
        <f>+COUNTIF(Rohdaten!$A$1:'Rohdaten'!$A$65536,"&lt;"&amp;B316)</f>
        <v>211</v>
      </c>
      <c r="I316" s="44">
        <f>+SUMIF(Rohdaten!$A$1:'Rohdaten'!$A$65536,"&lt;"&amp;B316,Rohdaten!$B$1:'Rohdaten'!$B$65536)</f>
        <v>2677568.58</v>
      </c>
      <c r="J316" s="18"/>
      <c r="K316" s="18"/>
    </row>
    <row r="317" spans="1:11" x14ac:dyDescent="0.2">
      <c r="A317" s="38">
        <f t="shared" si="23"/>
        <v>51957</v>
      </c>
      <c r="B317" s="38">
        <f t="shared" si="22"/>
        <v>51986</v>
      </c>
      <c r="C317" s="46">
        <f>+H317-SUM(C$2:C316)</f>
        <v>0</v>
      </c>
      <c r="D317" s="47">
        <f t="shared" si="24"/>
        <v>0</v>
      </c>
      <c r="E317" s="48">
        <f>+I317-SUM(E$2:E316)</f>
        <v>0</v>
      </c>
      <c r="F317" s="47">
        <f t="shared" si="25"/>
        <v>0</v>
      </c>
      <c r="H317" s="43">
        <f>+COUNTIF(Rohdaten!$A$1:'Rohdaten'!$A$65536,"&lt;"&amp;B317)</f>
        <v>211</v>
      </c>
      <c r="I317" s="44">
        <f>+SUMIF(Rohdaten!$A$1:'Rohdaten'!$A$65536,"&lt;"&amp;B317,Rohdaten!$B$1:'Rohdaten'!$B$65536)</f>
        <v>2677568.58</v>
      </c>
      <c r="J317" s="18"/>
      <c r="K317" s="18"/>
    </row>
    <row r="318" spans="1:11" x14ac:dyDescent="0.2">
      <c r="A318" s="38">
        <f t="shared" si="23"/>
        <v>51987</v>
      </c>
      <c r="B318" s="38">
        <f t="shared" si="22"/>
        <v>52017</v>
      </c>
      <c r="C318" s="46">
        <f>+H318-SUM(C$2:C317)</f>
        <v>0</v>
      </c>
      <c r="D318" s="47">
        <f t="shared" si="24"/>
        <v>0</v>
      </c>
      <c r="E318" s="48">
        <f>+I318-SUM(E$2:E317)</f>
        <v>0</v>
      </c>
      <c r="F318" s="47">
        <f t="shared" si="25"/>
        <v>0</v>
      </c>
      <c r="H318" s="43">
        <f>+COUNTIF(Rohdaten!$A$1:'Rohdaten'!$A$65536,"&lt;"&amp;B318)</f>
        <v>211</v>
      </c>
      <c r="I318" s="44">
        <f>+SUMIF(Rohdaten!$A$1:'Rohdaten'!$A$65536,"&lt;"&amp;B318,Rohdaten!$B$1:'Rohdaten'!$B$65536)</f>
        <v>2677568.58</v>
      </c>
      <c r="J318" s="18"/>
      <c r="K318" s="18"/>
    </row>
    <row r="319" spans="1:11" x14ac:dyDescent="0.2">
      <c r="A319" s="38">
        <f t="shared" si="23"/>
        <v>52018</v>
      </c>
      <c r="B319" s="38">
        <f t="shared" si="22"/>
        <v>52047</v>
      </c>
      <c r="C319" s="46">
        <f>+H319-SUM(C$2:C318)</f>
        <v>0</v>
      </c>
      <c r="D319" s="47">
        <f t="shared" si="24"/>
        <v>0</v>
      </c>
      <c r="E319" s="48">
        <f>+I319-SUM(E$2:E318)</f>
        <v>0</v>
      </c>
      <c r="F319" s="47">
        <f t="shared" si="25"/>
        <v>0</v>
      </c>
      <c r="H319" s="43">
        <f>+COUNTIF(Rohdaten!$A$1:'Rohdaten'!$A$65536,"&lt;"&amp;B319)</f>
        <v>211</v>
      </c>
      <c r="I319" s="44">
        <f>+SUMIF(Rohdaten!$A$1:'Rohdaten'!$A$65536,"&lt;"&amp;B319,Rohdaten!$B$1:'Rohdaten'!$B$65536)</f>
        <v>2677568.58</v>
      </c>
      <c r="J319" s="18"/>
      <c r="K319" s="18"/>
    </row>
    <row r="320" spans="1:11" x14ac:dyDescent="0.2">
      <c r="A320" s="38">
        <f t="shared" si="23"/>
        <v>52048</v>
      </c>
      <c r="B320" s="38">
        <f t="shared" si="22"/>
        <v>52078</v>
      </c>
      <c r="C320" s="46">
        <f>+H320-SUM(C$2:C319)</f>
        <v>0</v>
      </c>
      <c r="D320" s="47">
        <f t="shared" si="24"/>
        <v>0</v>
      </c>
      <c r="E320" s="48">
        <f>+I320-SUM(E$2:E319)</f>
        <v>0</v>
      </c>
      <c r="F320" s="47">
        <f t="shared" si="25"/>
        <v>0</v>
      </c>
      <c r="H320" s="43">
        <f>+COUNTIF(Rohdaten!$A$1:'Rohdaten'!$A$65536,"&lt;"&amp;B320)</f>
        <v>211</v>
      </c>
      <c r="I320" s="44">
        <f>+SUMIF(Rohdaten!$A$1:'Rohdaten'!$A$65536,"&lt;"&amp;B320,Rohdaten!$B$1:'Rohdaten'!$B$65536)</f>
        <v>2677568.58</v>
      </c>
      <c r="J320" s="18"/>
      <c r="K320" s="18"/>
    </row>
    <row r="321" spans="1:11" x14ac:dyDescent="0.2">
      <c r="A321" s="38">
        <f t="shared" si="23"/>
        <v>52079</v>
      </c>
      <c r="B321" s="38">
        <f t="shared" si="22"/>
        <v>52109</v>
      </c>
      <c r="C321" s="46">
        <f>+H321-SUM(C$2:C320)</f>
        <v>0</v>
      </c>
      <c r="D321" s="47">
        <f t="shared" si="24"/>
        <v>0</v>
      </c>
      <c r="E321" s="48">
        <f>+I321-SUM(E$2:E320)</f>
        <v>0</v>
      </c>
      <c r="F321" s="47">
        <f t="shared" si="25"/>
        <v>0</v>
      </c>
      <c r="H321" s="43">
        <f>+COUNTIF(Rohdaten!$A$1:'Rohdaten'!$A$65536,"&lt;"&amp;B321)</f>
        <v>211</v>
      </c>
      <c r="I321" s="44">
        <f>+SUMIF(Rohdaten!$A$1:'Rohdaten'!$A$65536,"&lt;"&amp;B321,Rohdaten!$B$1:'Rohdaten'!$B$65536)</f>
        <v>2677568.58</v>
      </c>
      <c r="J321" s="18"/>
      <c r="K321" s="18"/>
    </row>
    <row r="322" spans="1:11" x14ac:dyDescent="0.2">
      <c r="A322" s="38">
        <f t="shared" si="23"/>
        <v>52110</v>
      </c>
      <c r="B322" s="38">
        <f t="shared" si="22"/>
        <v>52139</v>
      </c>
      <c r="C322" s="46">
        <f>+H322-SUM(C$2:C321)</f>
        <v>0</v>
      </c>
      <c r="D322" s="47">
        <f t="shared" si="24"/>
        <v>0</v>
      </c>
      <c r="E322" s="48">
        <f>+I322-SUM(E$2:E321)</f>
        <v>0</v>
      </c>
      <c r="F322" s="47">
        <f t="shared" si="25"/>
        <v>0</v>
      </c>
      <c r="H322" s="43">
        <f>+COUNTIF(Rohdaten!$A$1:'Rohdaten'!$A$65536,"&lt;"&amp;B322)</f>
        <v>211</v>
      </c>
      <c r="I322" s="44">
        <f>+SUMIF(Rohdaten!$A$1:'Rohdaten'!$A$65536,"&lt;"&amp;B322,Rohdaten!$B$1:'Rohdaten'!$B$65536)</f>
        <v>2677568.58</v>
      </c>
      <c r="J322" s="18"/>
      <c r="K322" s="18"/>
    </row>
    <row r="323" spans="1:11" x14ac:dyDescent="0.2">
      <c r="A323" s="38">
        <f t="shared" si="23"/>
        <v>52140</v>
      </c>
      <c r="B323" s="38">
        <f t="shared" ref="B323:B339" si="26">+EOMONTH(A323,0)</f>
        <v>52170</v>
      </c>
      <c r="C323" s="46">
        <f>+H323-SUM(C$2:C322)</f>
        <v>0</v>
      </c>
      <c r="D323" s="47">
        <f t="shared" si="24"/>
        <v>0</v>
      </c>
      <c r="E323" s="48">
        <f>+I323-SUM(E$2:E322)</f>
        <v>0</v>
      </c>
      <c r="F323" s="47">
        <f t="shared" si="25"/>
        <v>0</v>
      </c>
      <c r="H323" s="43">
        <f>+COUNTIF(Rohdaten!$A$1:'Rohdaten'!$A$65536,"&lt;"&amp;B323)</f>
        <v>211</v>
      </c>
      <c r="I323" s="44">
        <f>+SUMIF(Rohdaten!$A$1:'Rohdaten'!$A$65536,"&lt;"&amp;B323,Rohdaten!$B$1:'Rohdaten'!$B$65536)</f>
        <v>2677568.58</v>
      </c>
      <c r="J323" s="18"/>
      <c r="K323" s="18"/>
    </row>
    <row r="324" spans="1:11" x14ac:dyDescent="0.2">
      <c r="A324" s="38">
        <f t="shared" ref="A324:A339" si="27">+B323+1</f>
        <v>52171</v>
      </c>
      <c r="B324" s="38">
        <f t="shared" si="26"/>
        <v>52200</v>
      </c>
      <c r="C324" s="46">
        <f>+H324-SUM(C$2:C323)</f>
        <v>0</v>
      </c>
      <c r="D324" s="47">
        <f t="shared" si="24"/>
        <v>0</v>
      </c>
      <c r="E324" s="48">
        <f>+I324-SUM(E$2:E323)</f>
        <v>0</v>
      </c>
      <c r="F324" s="47">
        <f t="shared" si="25"/>
        <v>0</v>
      </c>
      <c r="H324" s="43">
        <f>+COUNTIF(Rohdaten!$A$1:'Rohdaten'!$A$65536,"&lt;"&amp;B324)</f>
        <v>211</v>
      </c>
      <c r="I324" s="44">
        <f>+SUMIF(Rohdaten!$A$1:'Rohdaten'!$A$65536,"&lt;"&amp;B324,Rohdaten!$B$1:'Rohdaten'!$B$65536)</f>
        <v>2677568.58</v>
      </c>
      <c r="J324" s="18"/>
      <c r="K324" s="18"/>
    </row>
    <row r="325" spans="1:11" x14ac:dyDescent="0.2">
      <c r="A325" s="38">
        <f t="shared" si="27"/>
        <v>52201</v>
      </c>
      <c r="B325" s="38">
        <f t="shared" si="26"/>
        <v>52231</v>
      </c>
      <c r="C325" s="46">
        <f>+H325-SUM(C$2:C324)</f>
        <v>0</v>
      </c>
      <c r="D325" s="47">
        <f t="shared" si="24"/>
        <v>0</v>
      </c>
      <c r="E325" s="48">
        <f>+I325-SUM(E$2:E324)</f>
        <v>0</v>
      </c>
      <c r="F325" s="47">
        <f t="shared" si="25"/>
        <v>0</v>
      </c>
      <c r="H325" s="43">
        <f>+COUNTIF(Rohdaten!$A$1:'Rohdaten'!$A$65536,"&lt;"&amp;B325)</f>
        <v>211</v>
      </c>
      <c r="I325" s="44">
        <f>+SUMIF(Rohdaten!$A$1:'Rohdaten'!$A$65536,"&lt;"&amp;B325,Rohdaten!$B$1:'Rohdaten'!$B$65536)</f>
        <v>2677568.58</v>
      </c>
      <c r="J325" s="18"/>
      <c r="K325" s="18"/>
    </row>
    <row r="326" spans="1:11" x14ac:dyDescent="0.2">
      <c r="A326" s="38">
        <f t="shared" si="27"/>
        <v>52232</v>
      </c>
      <c r="B326" s="38">
        <f t="shared" si="26"/>
        <v>52262</v>
      </c>
      <c r="C326" s="46">
        <f>+H326-SUM(C$2:C325)</f>
        <v>0</v>
      </c>
      <c r="D326" s="47">
        <f t="shared" si="24"/>
        <v>0</v>
      </c>
      <c r="E326" s="48">
        <f>+I326-SUM(E$2:E325)</f>
        <v>0</v>
      </c>
      <c r="F326" s="47">
        <f t="shared" si="25"/>
        <v>0</v>
      </c>
      <c r="H326" s="43">
        <f>+COUNTIF(Rohdaten!$A$1:'Rohdaten'!$A$65536,"&lt;"&amp;B326)</f>
        <v>211</v>
      </c>
      <c r="I326" s="44">
        <f>+SUMIF(Rohdaten!$A$1:'Rohdaten'!$A$65536,"&lt;"&amp;B326,Rohdaten!$B$1:'Rohdaten'!$B$65536)</f>
        <v>2677568.58</v>
      </c>
      <c r="J326" s="18"/>
      <c r="K326" s="18"/>
    </row>
    <row r="327" spans="1:11" x14ac:dyDescent="0.2">
      <c r="A327" s="38">
        <f t="shared" si="27"/>
        <v>52263</v>
      </c>
      <c r="B327" s="38">
        <f t="shared" si="26"/>
        <v>52290</v>
      </c>
      <c r="C327" s="46">
        <f>+H327-SUM(C$2:C326)</f>
        <v>0</v>
      </c>
      <c r="D327" s="47">
        <f t="shared" si="24"/>
        <v>0</v>
      </c>
      <c r="E327" s="48">
        <f>+I327-SUM(E$2:E326)</f>
        <v>0</v>
      </c>
      <c r="F327" s="47">
        <f t="shared" si="25"/>
        <v>0</v>
      </c>
      <c r="H327" s="43">
        <f>+COUNTIF(Rohdaten!$A$1:'Rohdaten'!$A$65536,"&lt;"&amp;B327)</f>
        <v>211</v>
      </c>
      <c r="I327" s="44">
        <f>+SUMIF(Rohdaten!$A$1:'Rohdaten'!$A$65536,"&lt;"&amp;B327,Rohdaten!$B$1:'Rohdaten'!$B$65536)</f>
        <v>2677568.58</v>
      </c>
      <c r="J327" s="18"/>
      <c r="K327" s="18"/>
    </row>
    <row r="328" spans="1:11" x14ac:dyDescent="0.2">
      <c r="A328" s="38">
        <f t="shared" si="27"/>
        <v>52291</v>
      </c>
      <c r="B328" s="38">
        <f t="shared" si="26"/>
        <v>52321</v>
      </c>
      <c r="C328" s="46">
        <f>+H328-SUM(C$2:C327)</f>
        <v>0</v>
      </c>
      <c r="D328" s="47">
        <f t="shared" si="24"/>
        <v>0</v>
      </c>
      <c r="E328" s="48">
        <f>+I328-SUM(E$2:E327)</f>
        <v>0</v>
      </c>
      <c r="F328" s="47">
        <f t="shared" si="25"/>
        <v>0</v>
      </c>
      <c r="H328" s="43">
        <f>+COUNTIF(Rohdaten!$A$1:'Rohdaten'!$A$65536,"&lt;"&amp;B328)</f>
        <v>211</v>
      </c>
      <c r="I328" s="44">
        <f>+SUMIF(Rohdaten!$A$1:'Rohdaten'!$A$65536,"&lt;"&amp;B328,Rohdaten!$B$1:'Rohdaten'!$B$65536)</f>
        <v>2677568.58</v>
      </c>
      <c r="J328" s="18"/>
      <c r="K328" s="18"/>
    </row>
    <row r="329" spans="1:11" x14ac:dyDescent="0.2">
      <c r="A329" s="38">
        <f t="shared" si="27"/>
        <v>52322</v>
      </c>
      <c r="B329" s="38">
        <f t="shared" si="26"/>
        <v>52351</v>
      </c>
      <c r="C329" s="46">
        <f>+H329-SUM(C$2:C328)</f>
        <v>0</v>
      </c>
      <c r="D329" s="47">
        <f t="shared" si="24"/>
        <v>0</v>
      </c>
      <c r="E329" s="48">
        <f>+I329-SUM(E$2:E328)</f>
        <v>0</v>
      </c>
      <c r="F329" s="47">
        <f t="shared" si="25"/>
        <v>0</v>
      </c>
      <c r="H329" s="43">
        <f>+COUNTIF(Rohdaten!$A$1:'Rohdaten'!$A$65536,"&lt;"&amp;B329)</f>
        <v>211</v>
      </c>
      <c r="I329" s="44">
        <f>+SUMIF(Rohdaten!$A$1:'Rohdaten'!$A$65536,"&lt;"&amp;B329,Rohdaten!$B$1:'Rohdaten'!$B$65536)</f>
        <v>2677568.58</v>
      </c>
      <c r="J329" s="18"/>
      <c r="K329" s="18"/>
    </row>
    <row r="330" spans="1:11" x14ac:dyDescent="0.2">
      <c r="A330" s="38">
        <f t="shared" si="27"/>
        <v>52352</v>
      </c>
      <c r="B330" s="38">
        <f t="shared" si="26"/>
        <v>52382</v>
      </c>
      <c r="C330" s="46">
        <f>+H330-SUM(C$2:C329)</f>
        <v>0</v>
      </c>
      <c r="D330" s="47">
        <f t="shared" si="24"/>
        <v>0</v>
      </c>
      <c r="E330" s="48">
        <f>+I330-SUM(E$2:E329)</f>
        <v>0</v>
      </c>
      <c r="F330" s="47">
        <f t="shared" si="25"/>
        <v>0</v>
      </c>
      <c r="H330" s="43">
        <f>+COUNTIF(Rohdaten!$A$1:'Rohdaten'!$A$65536,"&lt;"&amp;B330)</f>
        <v>211</v>
      </c>
      <c r="I330" s="44">
        <f>+SUMIF(Rohdaten!$A$1:'Rohdaten'!$A$65536,"&lt;"&amp;B330,Rohdaten!$B$1:'Rohdaten'!$B$65536)</f>
        <v>2677568.58</v>
      </c>
      <c r="J330" s="18"/>
      <c r="K330" s="18"/>
    </row>
    <row r="331" spans="1:11" x14ac:dyDescent="0.2">
      <c r="A331" s="38">
        <f t="shared" si="27"/>
        <v>52383</v>
      </c>
      <c r="B331" s="38">
        <f t="shared" si="26"/>
        <v>52412</v>
      </c>
      <c r="C331" s="46">
        <f>+H331-SUM(C$2:C330)</f>
        <v>0</v>
      </c>
      <c r="D331" s="47">
        <f t="shared" si="24"/>
        <v>0</v>
      </c>
      <c r="E331" s="48">
        <f>+I331-SUM(E$2:E330)</f>
        <v>0</v>
      </c>
      <c r="F331" s="47">
        <f t="shared" si="25"/>
        <v>0</v>
      </c>
      <c r="H331" s="43">
        <f>+COUNTIF(Rohdaten!$A$1:'Rohdaten'!$A$65536,"&lt;"&amp;B331)</f>
        <v>211</v>
      </c>
      <c r="I331" s="44">
        <f>+SUMIF(Rohdaten!$A$1:'Rohdaten'!$A$65536,"&lt;"&amp;B331,Rohdaten!$B$1:'Rohdaten'!$B$65536)</f>
        <v>2677568.58</v>
      </c>
      <c r="J331" s="18"/>
      <c r="K331" s="18"/>
    </row>
    <row r="332" spans="1:11" x14ac:dyDescent="0.2">
      <c r="A332" s="38">
        <f t="shared" si="27"/>
        <v>52413</v>
      </c>
      <c r="B332" s="38">
        <f t="shared" si="26"/>
        <v>52443</v>
      </c>
      <c r="C332" s="46">
        <f>+H332-SUM(C$2:C331)</f>
        <v>0</v>
      </c>
      <c r="D332" s="47">
        <f t="shared" si="24"/>
        <v>0</v>
      </c>
      <c r="E332" s="48">
        <f>+I332-SUM(E$2:E331)</f>
        <v>0</v>
      </c>
      <c r="F332" s="47">
        <f t="shared" si="25"/>
        <v>0</v>
      </c>
      <c r="H332" s="43">
        <f>+COUNTIF(Rohdaten!$A$1:'Rohdaten'!$A$65536,"&lt;"&amp;B332)</f>
        <v>211</v>
      </c>
      <c r="I332" s="44">
        <f>+SUMIF(Rohdaten!$A$1:'Rohdaten'!$A$65536,"&lt;"&amp;B332,Rohdaten!$B$1:'Rohdaten'!$B$65536)</f>
        <v>2677568.58</v>
      </c>
      <c r="J332" s="18"/>
      <c r="K332" s="18"/>
    </row>
    <row r="333" spans="1:11" x14ac:dyDescent="0.2">
      <c r="A333" s="38">
        <f t="shared" si="27"/>
        <v>52444</v>
      </c>
      <c r="B333" s="38">
        <f t="shared" si="26"/>
        <v>52474</v>
      </c>
      <c r="C333" s="46">
        <f>+H333-SUM(C$2:C332)</f>
        <v>0</v>
      </c>
      <c r="D333" s="47">
        <f t="shared" si="24"/>
        <v>0</v>
      </c>
      <c r="E333" s="48">
        <f>+I333-SUM(E$2:E332)</f>
        <v>0</v>
      </c>
      <c r="F333" s="47">
        <f t="shared" si="25"/>
        <v>0</v>
      </c>
      <c r="H333" s="43">
        <f>+COUNTIF(Rohdaten!$A$1:'Rohdaten'!$A$65536,"&lt;"&amp;B333)</f>
        <v>211</v>
      </c>
      <c r="I333" s="44">
        <f>+SUMIF(Rohdaten!$A$1:'Rohdaten'!$A$65536,"&lt;"&amp;B333,Rohdaten!$B$1:'Rohdaten'!$B$65536)</f>
        <v>2677568.58</v>
      </c>
      <c r="J333" s="18"/>
      <c r="K333" s="18"/>
    </row>
    <row r="334" spans="1:11" x14ac:dyDescent="0.2">
      <c r="A334" s="38">
        <f t="shared" si="27"/>
        <v>52475</v>
      </c>
      <c r="B334" s="38">
        <f t="shared" si="26"/>
        <v>52504</v>
      </c>
      <c r="C334" s="46">
        <f>+H334-SUM(C$2:C333)</f>
        <v>0</v>
      </c>
      <c r="D334" s="47">
        <f t="shared" si="24"/>
        <v>0</v>
      </c>
      <c r="E334" s="48">
        <f>+I334-SUM(E$2:E333)</f>
        <v>0</v>
      </c>
      <c r="F334" s="47">
        <f t="shared" si="25"/>
        <v>0</v>
      </c>
      <c r="H334" s="43">
        <f>+COUNTIF(Rohdaten!$A$1:'Rohdaten'!$A$65536,"&lt;"&amp;B334)</f>
        <v>211</v>
      </c>
      <c r="I334" s="44">
        <f>+SUMIF(Rohdaten!$A$1:'Rohdaten'!$A$65536,"&lt;"&amp;B334,Rohdaten!$B$1:'Rohdaten'!$B$65536)</f>
        <v>2677568.58</v>
      </c>
      <c r="J334" s="18"/>
      <c r="K334" s="18"/>
    </row>
    <row r="335" spans="1:11" x14ac:dyDescent="0.2">
      <c r="A335" s="38">
        <f t="shared" si="27"/>
        <v>52505</v>
      </c>
      <c r="B335" s="38">
        <f t="shared" si="26"/>
        <v>52535</v>
      </c>
      <c r="C335" s="46">
        <f>+H335-SUM(C$2:C334)</f>
        <v>0</v>
      </c>
      <c r="D335" s="47">
        <f t="shared" si="24"/>
        <v>0</v>
      </c>
      <c r="E335" s="48">
        <f>+I335-SUM(E$2:E334)</f>
        <v>0</v>
      </c>
      <c r="F335" s="47">
        <f t="shared" si="25"/>
        <v>0</v>
      </c>
      <c r="H335" s="43">
        <f>+COUNTIF(Rohdaten!$A$1:'Rohdaten'!$A$65536,"&lt;"&amp;B335)</f>
        <v>211</v>
      </c>
      <c r="I335" s="44">
        <f>+SUMIF(Rohdaten!$A$1:'Rohdaten'!$A$65536,"&lt;"&amp;B335,Rohdaten!$B$1:'Rohdaten'!$B$65536)</f>
        <v>2677568.58</v>
      </c>
      <c r="J335" s="18"/>
      <c r="K335" s="18"/>
    </row>
    <row r="336" spans="1:11" x14ac:dyDescent="0.2">
      <c r="A336" s="38">
        <f t="shared" si="27"/>
        <v>52536</v>
      </c>
      <c r="B336" s="38">
        <f t="shared" si="26"/>
        <v>52565</v>
      </c>
      <c r="C336" s="46">
        <f>+H336-SUM(C$2:C335)</f>
        <v>0</v>
      </c>
      <c r="D336" s="47">
        <f t="shared" si="24"/>
        <v>0</v>
      </c>
      <c r="E336" s="48">
        <f>+I336-SUM(E$2:E335)</f>
        <v>0</v>
      </c>
      <c r="F336" s="47">
        <f t="shared" si="25"/>
        <v>0</v>
      </c>
      <c r="H336" s="43">
        <f>+COUNTIF(Rohdaten!$A$1:'Rohdaten'!$A$65536,"&lt;"&amp;B336)</f>
        <v>211</v>
      </c>
      <c r="I336" s="44">
        <f>+SUMIF(Rohdaten!$A$1:'Rohdaten'!$A$65536,"&lt;"&amp;B336,Rohdaten!$B$1:'Rohdaten'!$B$65536)</f>
        <v>2677568.58</v>
      </c>
      <c r="J336" s="18"/>
      <c r="K336" s="18"/>
    </row>
    <row r="337" spans="1:11" x14ac:dyDescent="0.2">
      <c r="A337" s="38">
        <f t="shared" si="27"/>
        <v>52566</v>
      </c>
      <c r="B337" s="38">
        <f t="shared" si="26"/>
        <v>52596</v>
      </c>
      <c r="C337" s="46">
        <f>+H337-SUM(C$2:C336)</f>
        <v>0</v>
      </c>
      <c r="D337" s="47">
        <f t="shared" si="24"/>
        <v>0</v>
      </c>
      <c r="E337" s="48">
        <f>+I337-SUM(E$2:E336)</f>
        <v>0</v>
      </c>
      <c r="F337" s="47">
        <f t="shared" si="25"/>
        <v>0</v>
      </c>
      <c r="H337" s="43">
        <f>+COUNTIF(Rohdaten!$A$1:'Rohdaten'!$A$65536,"&lt;"&amp;B337)</f>
        <v>211</v>
      </c>
      <c r="I337" s="44">
        <f>+SUMIF(Rohdaten!$A$1:'Rohdaten'!$A$65536,"&lt;"&amp;B337,Rohdaten!$B$1:'Rohdaten'!$B$65536)</f>
        <v>2677568.58</v>
      </c>
      <c r="J337" s="18"/>
      <c r="K337" s="18"/>
    </row>
    <row r="338" spans="1:11" x14ac:dyDescent="0.2">
      <c r="A338" s="38">
        <f t="shared" si="27"/>
        <v>52597</v>
      </c>
      <c r="B338" s="38">
        <f t="shared" si="26"/>
        <v>52627</v>
      </c>
      <c r="C338" s="46">
        <f>+H338-SUM(C$2:C337)</f>
        <v>0</v>
      </c>
      <c r="D338" s="47">
        <f t="shared" si="24"/>
        <v>0</v>
      </c>
      <c r="E338" s="48">
        <f>+I338-SUM(E$2:E337)</f>
        <v>0</v>
      </c>
      <c r="F338" s="47">
        <f t="shared" si="25"/>
        <v>0</v>
      </c>
      <c r="H338" s="43">
        <f>+COUNTIF(Rohdaten!$A$1:'Rohdaten'!$A$65536,"&lt;"&amp;B338)</f>
        <v>211</v>
      </c>
      <c r="I338" s="44">
        <f>+SUMIF(Rohdaten!$A$1:'Rohdaten'!$A$65536,"&lt;"&amp;B338,Rohdaten!$B$1:'Rohdaten'!$B$65536)</f>
        <v>2677568.58</v>
      </c>
      <c r="J338" s="18"/>
      <c r="K338" s="18"/>
    </row>
    <row r="339" spans="1:11" x14ac:dyDescent="0.2">
      <c r="A339" s="38">
        <f t="shared" si="27"/>
        <v>52628</v>
      </c>
      <c r="B339" s="38">
        <f t="shared" si="26"/>
        <v>52656</v>
      </c>
      <c r="C339" s="46">
        <f>+H339-SUM(C$2:C338)</f>
        <v>0</v>
      </c>
      <c r="D339" s="47">
        <f t="shared" si="24"/>
        <v>0</v>
      </c>
      <c r="E339" s="48">
        <f>+I339-SUM(E$2:E338)</f>
        <v>0</v>
      </c>
      <c r="F339" s="47">
        <f t="shared" si="25"/>
        <v>0</v>
      </c>
      <c r="H339" s="43">
        <f>+COUNTIF(Rohdaten!$A$1:'Rohdaten'!$A$65536,"&lt;"&amp;B339)</f>
        <v>211</v>
      </c>
      <c r="I339" s="44">
        <f>+SUMIF(Rohdaten!$A$1:'Rohdaten'!$A$65536,"&lt;"&amp;B339,Rohdaten!$B$1:'Rohdaten'!$B$65536)</f>
        <v>2677568.58</v>
      </c>
      <c r="J339" s="18"/>
      <c r="K339" s="18"/>
    </row>
    <row r="340" spans="1:11" x14ac:dyDescent="0.2">
      <c r="J340" s="18"/>
      <c r="K340" s="18"/>
    </row>
    <row r="341" spans="1:11" x14ac:dyDescent="0.2">
      <c r="J341" s="18"/>
      <c r="K341" s="18"/>
    </row>
    <row r="342" spans="1:11" x14ac:dyDescent="0.2">
      <c r="J342" s="18"/>
      <c r="K342" s="18"/>
    </row>
    <row r="343" spans="1:11" x14ac:dyDescent="0.2">
      <c r="J343" s="18"/>
      <c r="K343" s="18"/>
    </row>
    <row r="344" spans="1:11" x14ac:dyDescent="0.2">
      <c r="J344" s="18"/>
      <c r="K344" s="18"/>
    </row>
    <row r="345" spans="1:11" x14ac:dyDescent="0.2">
      <c r="J345" s="18"/>
      <c r="K345" s="18"/>
    </row>
    <row r="346" spans="1:11" x14ac:dyDescent="0.2">
      <c r="J346" s="18"/>
      <c r="K346" s="18"/>
    </row>
    <row r="347" spans="1:11" x14ac:dyDescent="0.2">
      <c r="J347" s="18"/>
      <c r="K347" s="18"/>
    </row>
    <row r="348" spans="1:11" x14ac:dyDescent="0.2">
      <c r="J348" s="18"/>
      <c r="K348" s="18"/>
    </row>
    <row r="349" spans="1:11" x14ac:dyDescent="0.2">
      <c r="J349" s="18"/>
      <c r="K349" s="18"/>
    </row>
    <row r="350" spans="1:11" x14ac:dyDescent="0.2">
      <c r="J350" s="18"/>
      <c r="K350" s="18"/>
    </row>
    <row r="351" spans="1:11" x14ac:dyDescent="0.2">
      <c r="J351" s="18"/>
      <c r="K351" s="18"/>
    </row>
    <row r="352" spans="1:11" x14ac:dyDescent="0.2">
      <c r="J352" s="18"/>
      <c r="K352" s="18"/>
    </row>
    <row r="353" spans="10:11" x14ac:dyDescent="0.2">
      <c r="J353" s="18"/>
      <c r="K353" s="18"/>
    </row>
    <row r="354" spans="10:11" x14ac:dyDescent="0.2">
      <c r="J354" s="18"/>
      <c r="K354" s="18"/>
    </row>
    <row r="355" spans="10:11" x14ac:dyDescent="0.2">
      <c r="J355" s="18"/>
      <c r="K355" s="18"/>
    </row>
    <row r="356" spans="10:11" x14ac:dyDescent="0.2">
      <c r="J356" s="18"/>
      <c r="K356" s="18"/>
    </row>
    <row r="357" spans="10:11" x14ac:dyDescent="0.2">
      <c r="J357" s="18"/>
      <c r="K357" s="18"/>
    </row>
    <row r="358" spans="10:11" x14ac:dyDescent="0.2">
      <c r="J358" s="18"/>
      <c r="K358" s="18"/>
    </row>
    <row r="359" spans="10:11" x14ac:dyDescent="0.2">
      <c r="J359" s="18"/>
      <c r="K359" s="18"/>
    </row>
    <row r="360" spans="10:11" x14ac:dyDescent="0.2">
      <c r="J360" s="18"/>
      <c r="K360" s="18"/>
    </row>
    <row r="361" spans="10:11" x14ac:dyDescent="0.2">
      <c r="J361" s="18"/>
      <c r="K361" s="18"/>
    </row>
    <row r="362" spans="10:11" x14ac:dyDescent="0.2">
      <c r="J362" s="18"/>
      <c r="K362" s="18"/>
    </row>
    <row r="363" spans="10:11" x14ac:dyDescent="0.2">
      <c r="J363" s="18"/>
      <c r="K363" s="18"/>
    </row>
    <row r="364" spans="10:11" x14ac:dyDescent="0.2">
      <c r="J364" s="18"/>
      <c r="K364" s="18"/>
    </row>
    <row r="365" spans="10:11" x14ac:dyDescent="0.2">
      <c r="J365" s="18"/>
      <c r="K365" s="18"/>
    </row>
    <row r="366" spans="10:11" x14ac:dyDescent="0.2">
      <c r="J366" s="18"/>
      <c r="K366" s="18"/>
    </row>
    <row r="367" spans="10:11" x14ac:dyDescent="0.2">
      <c r="J367" s="18"/>
      <c r="K367" s="18"/>
    </row>
    <row r="368" spans="10:11" x14ac:dyDescent="0.2">
      <c r="J368" s="18"/>
      <c r="K368" s="18"/>
    </row>
    <row r="369" spans="10:11" x14ac:dyDescent="0.2">
      <c r="J369" s="18"/>
      <c r="K369" s="18"/>
    </row>
    <row r="370" spans="10:11" x14ac:dyDescent="0.2">
      <c r="J370" s="18"/>
      <c r="K370" s="18"/>
    </row>
    <row r="371" spans="10:11" x14ac:dyDescent="0.2">
      <c r="J371" s="18"/>
      <c r="K371" s="18"/>
    </row>
    <row r="372" spans="10:11" x14ac:dyDescent="0.2">
      <c r="J372" s="18"/>
      <c r="K372" s="18"/>
    </row>
    <row r="373" spans="10:11" x14ac:dyDescent="0.2">
      <c r="J373" s="18"/>
      <c r="K373" s="18"/>
    </row>
    <row r="374" spans="10:11" x14ac:dyDescent="0.2">
      <c r="J374" s="18"/>
      <c r="K374" s="18"/>
    </row>
    <row r="375" spans="10:11" x14ac:dyDescent="0.2">
      <c r="J375" s="18"/>
      <c r="K375" s="18"/>
    </row>
    <row r="376" spans="10:11" x14ac:dyDescent="0.2">
      <c r="J376" s="18"/>
      <c r="K376" s="18"/>
    </row>
    <row r="377" spans="10:11" x14ac:dyDescent="0.2">
      <c r="J377" s="18"/>
      <c r="K377" s="18"/>
    </row>
    <row r="378" spans="10:11" x14ac:dyDescent="0.2">
      <c r="J378" s="18"/>
      <c r="K378" s="18"/>
    </row>
    <row r="379" spans="10:11" x14ac:dyDescent="0.2">
      <c r="J379" s="18"/>
      <c r="K379" s="18"/>
    </row>
    <row r="380" spans="10:11" x14ac:dyDescent="0.2">
      <c r="J380" s="18"/>
      <c r="K380" s="18"/>
    </row>
    <row r="381" spans="10:11" x14ac:dyDescent="0.2">
      <c r="J381" s="18"/>
      <c r="K381" s="18"/>
    </row>
    <row r="382" spans="10:11" x14ac:dyDescent="0.2">
      <c r="J382" s="18"/>
      <c r="K382" s="18"/>
    </row>
    <row r="383" spans="10:11" x14ac:dyDescent="0.2">
      <c r="J383" s="18"/>
      <c r="K383" s="18"/>
    </row>
    <row r="384" spans="10:11" x14ac:dyDescent="0.2">
      <c r="J384" s="18"/>
      <c r="K384" s="18"/>
    </row>
    <row r="385" spans="10:11" x14ac:dyDescent="0.2">
      <c r="J385" s="18"/>
      <c r="K385" s="18"/>
    </row>
    <row r="386" spans="10:11" x14ac:dyDescent="0.2">
      <c r="J386" s="18"/>
      <c r="K386" s="18"/>
    </row>
    <row r="387" spans="10:11" x14ac:dyDescent="0.2">
      <c r="J387" s="18"/>
      <c r="K387" s="18"/>
    </row>
    <row r="388" spans="10:11" x14ac:dyDescent="0.2">
      <c r="J388" s="18"/>
      <c r="K388" s="18"/>
    </row>
    <row r="389" spans="10:11" x14ac:dyDescent="0.2">
      <c r="J389" s="18"/>
      <c r="K389" s="18"/>
    </row>
    <row r="390" spans="10:11" x14ac:dyDescent="0.2">
      <c r="J390" s="18"/>
      <c r="K390" s="18"/>
    </row>
    <row r="391" spans="10:11" x14ac:dyDescent="0.2">
      <c r="J391" s="18"/>
      <c r="K391" s="18"/>
    </row>
    <row r="392" spans="10:11" x14ac:dyDescent="0.2">
      <c r="J392" s="18"/>
      <c r="K392" s="18"/>
    </row>
    <row r="393" spans="10:11" x14ac:dyDescent="0.2">
      <c r="J393" s="18"/>
      <c r="K393" s="18"/>
    </row>
    <row r="394" spans="10:11" x14ac:dyDescent="0.2">
      <c r="J394" s="18"/>
      <c r="K394" s="18"/>
    </row>
    <row r="395" spans="10:11" x14ac:dyDescent="0.2">
      <c r="J395" s="18"/>
      <c r="K395" s="18"/>
    </row>
    <row r="396" spans="10:11" x14ac:dyDescent="0.2">
      <c r="J396" s="18"/>
      <c r="K396" s="18"/>
    </row>
    <row r="397" spans="10:11" x14ac:dyDescent="0.2">
      <c r="J397" s="18"/>
      <c r="K397" s="18"/>
    </row>
    <row r="398" spans="10:11" x14ac:dyDescent="0.2">
      <c r="J398" s="18"/>
      <c r="K398" s="18"/>
    </row>
    <row r="399" spans="10:11" x14ac:dyDescent="0.2">
      <c r="J399" s="18"/>
      <c r="K399" s="18"/>
    </row>
    <row r="400" spans="10:11" x14ac:dyDescent="0.2">
      <c r="J400" s="18"/>
      <c r="K400" s="18"/>
    </row>
    <row r="401" spans="10:11" x14ac:dyDescent="0.2">
      <c r="J401" s="18"/>
      <c r="K401" s="18"/>
    </row>
    <row r="402" spans="10:11" x14ac:dyDescent="0.2">
      <c r="J402" s="18"/>
      <c r="K402" s="18"/>
    </row>
    <row r="403" spans="10:11" x14ac:dyDescent="0.2">
      <c r="J403" s="18"/>
      <c r="K403" s="18"/>
    </row>
    <row r="404" spans="10:11" x14ac:dyDescent="0.2">
      <c r="J404" s="18"/>
      <c r="K404" s="18"/>
    </row>
    <row r="405" spans="10:11" x14ac:dyDescent="0.2">
      <c r="J405" s="18"/>
      <c r="K405" s="18"/>
    </row>
    <row r="406" spans="10:11" x14ac:dyDescent="0.2">
      <c r="J406" s="18"/>
      <c r="K406" s="18"/>
    </row>
    <row r="407" spans="10:11" x14ac:dyDescent="0.2">
      <c r="J407" s="18"/>
      <c r="K407" s="18"/>
    </row>
    <row r="408" spans="10:11" x14ac:dyDescent="0.2">
      <c r="J408" s="18"/>
      <c r="K408" s="18"/>
    </row>
    <row r="409" spans="10:11" x14ac:dyDescent="0.2">
      <c r="J409" s="18"/>
      <c r="K409" s="18"/>
    </row>
    <row r="410" spans="10:11" x14ac:dyDescent="0.2">
      <c r="J410" s="18"/>
      <c r="K410" s="18"/>
    </row>
    <row r="411" spans="10:11" x14ac:dyDescent="0.2">
      <c r="J411" s="18"/>
      <c r="K411" s="18"/>
    </row>
    <row r="412" spans="10:11" x14ac:dyDescent="0.2">
      <c r="J412" s="18"/>
      <c r="K412" s="18"/>
    </row>
    <row r="413" spans="10:11" x14ac:dyDescent="0.2">
      <c r="J413" s="18"/>
      <c r="K413" s="18"/>
    </row>
    <row r="414" spans="10:11" x14ac:dyDescent="0.2">
      <c r="J414" s="18"/>
      <c r="K414" s="18"/>
    </row>
    <row r="415" spans="10:11" x14ac:dyDescent="0.2">
      <c r="J415" s="18"/>
      <c r="K415" s="18"/>
    </row>
    <row r="416" spans="10:11" x14ac:dyDescent="0.2">
      <c r="J416" s="18"/>
      <c r="K416" s="18"/>
    </row>
    <row r="417" spans="10:11" x14ac:dyDescent="0.2">
      <c r="J417" s="18"/>
      <c r="K417" s="18"/>
    </row>
    <row r="418" spans="10:11" x14ac:dyDescent="0.2">
      <c r="J418" s="18"/>
      <c r="K418" s="18"/>
    </row>
    <row r="419" spans="10:11" x14ac:dyDescent="0.2">
      <c r="J419" s="18"/>
      <c r="K419" s="18"/>
    </row>
    <row r="420" spans="10:11" x14ac:dyDescent="0.2">
      <c r="J420" s="18"/>
      <c r="K420" s="18"/>
    </row>
    <row r="421" spans="10:11" x14ac:dyDescent="0.2">
      <c r="J421" s="18"/>
      <c r="K421" s="18"/>
    </row>
    <row r="422" spans="10:11" x14ac:dyDescent="0.2">
      <c r="J422" s="18"/>
      <c r="K422" s="18"/>
    </row>
    <row r="423" spans="10:11" x14ac:dyDescent="0.2">
      <c r="J423" s="18"/>
      <c r="K423" s="18"/>
    </row>
    <row r="424" spans="10:11" x14ac:dyDescent="0.2">
      <c r="J424" s="18"/>
      <c r="K424" s="18"/>
    </row>
    <row r="425" spans="10:11" x14ac:dyDescent="0.2">
      <c r="J425" s="18"/>
      <c r="K425" s="18"/>
    </row>
    <row r="426" spans="10:11" x14ac:dyDescent="0.2">
      <c r="J426" s="18"/>
      <c r="K426" s="18"/>
    </row>
    <row r="427" spans="10:11" x14ac:dyDescent="0.2">
      <c r="J427" s="18"/>
      <c r="K427" s="18"/>
    </row>
    <row r="428" spans="10:11" x14ac:dyDescent="0.2">
      <c r="J428" s="18"/>
      <c r="K428" s="18"/>
    </row>
    <row r="429" spans="10:11" x14ac:dyDescent="0.2">
      <c r="J429" s="18"/>
      <c r="K429" s="18"/>
    </row>
    <row r="430" spans="10:11" x14ac:dyDescent="0.2">
      <c r="J430" s="18"/>
      <c r="K430" s="18"/>
    </row>
    <row r="431" spans="10:11" x14ac:dyDescent="0.2">
      <c r="J431" s="18"/>
      <c r="K431" s="18"/>
    </row>
    <row r="432" spans="10:11" x14ac:dyDescent="0.2">
      <c r="J432" s="18"/>
      <c r="K432" s="18"/>
    </row>
    <row r="433" spans="10:11" x14ac:dyDescent="0.2">
      <c r="J433" s="18"/>
      <c r="K433" s="18"/>
    </row>
    <row r="434" spans="10:11" x14ac:dyDescent="0.2">
      <c r="J434" s="18"/>
      <c r="K434" s="18"/>
    </row>
    <row r="435" spans="10:11" x14ac:dyDescent="0.2">
      <c r="J435" s="18"/>
      <c r="K435" s="18"/>
    </row>
    <row r="436" spans="10:11" x14ac:dyDescent="0.2">
      <c r="J436" s="18"/>
      <c r="K436" s="18"/>
    </row>
    <row r="437" spans="10:11" x14ac:dyDescent="0.2">
      <c r="J437" s="18"/>
      <c r="K437" s="18"/>
    </row>
    <row r="438" spans="10:11" x14ac:dyDescent="0.2">
      <c r="J438" s="18"/>
      <c r="K438" s="18"/>
    </row>
    <row r="439" spans="10:11" x14ac:dyDescent="0.2">
      <c r="J439" s="18"/>
      <c r="K439" s="18"/>
    </row>
    <row r="440" spans="10:11" x14ac:dyDescent="0.2">
      <c r="J440" s="18"/>
      <c r="K440" s="18"/>
    </row>
    <row r="441" spans="10:11" x14ac:dyDescent="0.2">
      <c r="J441" s="18"/>
      <c r="K441" s="18"/>
    </row>
    <row r="442" spans="10:11" x14ac:dyDescent="0.2">
      <c r="J442" s="18"/>
      <c r="K442" s="18"/>
    </row>
    <row r="443" spans="10:11" x14ac:dyDescent="0.2">
      <c r="J443" s="18"/>
      <c r="K443" s="18"/>
    </row>
    <row r="444" spans="10:11" x14ac:dyDescent="0.2">
      <c r="J444" s="18"/>
      <c r="K444" s="18"/>
    </row>
    <row r="445" spans="10:11" x14ac:dyDescent="0.2">
      <c r="J445" s="18"/>
      <c r="K445" s="18"/>
    </row>
    <row r="446" spans="10:11" x14ac:dyDescent="0.2">
      <c r="J446" s="18"/>
      <c r="K446" s="18"/>
    </row>
    <row r="447" spans="10:11" x14ac:dyDescent="0.2">
      <c r="J447" s="18"/>
      <c r="K447" s="18"/>
    </row>
    <row r="448" spans="10:11" x14ac:dyDescent="0.2">
      <c r="J448" s="18"/>
      <c r="K448" s="18"/>
    </row>
    <row r="449" spans="10:11" x14ac:dyDescent="0.2">
      <c r="J449" s="18"/>
      <c r="K449" s="18"/>
    </row>
    <row r="450" spans="10:11" x14ac:dyDescent="0.2">
      <c r="J450" s="18"/>
      <c r="K450" s="18"/>
    </row>
    <row r="451" spans="10:11" x14ac:dyDescent="0.2">
      <c r="J451" s="18"/>
      <c r="K451" s="18"/>
    </row>
    <row r="452" spans="10:11" x14ac:dyDescent="0.2">
      <c r="J452" s="18"/>
      <c r="K452" s="18"/>
    </row>
    <row r="453" spans="10:11" x14ac:dyDescent="0.2">
      <c r="J453" s="18"/>
      <c r="K453" s="18"/>
    </row>
    <row r="454" spans="10:11" x14ac:dyDescent="0.2">
      <c r="J454" s="18"/>
      <c r="K454" s="18"/>
    </row>
    <row r="455" spans="10:11" x14ac:dyDescent="0.2">
      <c r="J455" s="18"/>
      <c r="K455" s="18"/>
    </row>
    <row r="456" spans="10:11" x14ac:dyDescent="0.2">
      <c r="J456" s="18"/>
      <c r="K456" s="18"/>
    </row>
    <row r="457" spans="10:11" x14ac:dyDescent="0.2">
      <c r="J457" s="18"/>
      <c r="K457" s="18"/>
    </row>
    <row r="458" spans="10:11" x14ac:dyDescent="0.2">
      <c r="J458" s="18"/>
      <c r="K458" s="18"/>
    </row>
    <row r="459" spans="10:11" x14ac:dyDescent="0.2">
      <c r="J459" s="18"/>
      <c r="K459" s="18"/>
    </row>
    <row r="460" spans="10:11" x14ac:dyDescent="0.2">
      <c r="J460" s="18"/>
      <c r="K460" s="18"/>
    </row>
    <row r="461" spans="10:11" x14ac:dyDescent="0.2">
      <c r="J461" s="18"/>
      <c r="K461" s="18"/>
    </row>
    <row r="462" spans="10:11" x14ac:dyDescent="0.2">
      <c r="J462" s="18"/>
      <c r="K462" s="18"/>
    </row>
    <row r="463" spans="10:11" x14ac:dyDescent="0.2">
      <c r="J463" s="18"/>
      <c r="K463" s="18"/>
    </row>
    <row r="464" spans="10:11" x14ac:dyDescent="0.2">
      <c r="J464" s="18"/>
      <c r="K464" s="18"/>
    </row>
    <row r="465" spans="10:11" x14ac:dyDescent="0.2">
      <c r="J465" s="18"/>
      <c r="K465" s="18"/>
    </row>
    <row r="466" spans="10:11" x14ac:dyDescent="0.2">
      <c r="J466" s="18"/>
      <c r="K466" s="18"/>
    </row>
    <row r="467" spans="10:11" x14ac:dyDescent="0.2">
      <c r="J467" s="18"/>
      <c r="K467" s="18"/>
    </row>
    <row r="468" spans="10:11" x14ac:dyDescent="0.2">
      <c r="J468" s="18"/>
      <c r="K468" s="18"/>
    </row>
    <row r="469" spans="10:11" x14ac:dyDescent="0.2">
      <c r="J469" s="18"/>
      <c r="K469" s="18"/>
    </row>
    <row r="470" spans="10:11" x14ac:dyDescent="0.2">
      <c r="J470" s="18"/>
      <c r="K470" s="18"/>
    </row>
    <row r="471" spans="10:11" x14ac:dyDescent="0.2">
      <c r="J471" s="18"/>
      <c r="K471" s="18"/>
    </row>
    <row r="472" spans="10:11" x14ac:dyDescent="0.2">
      <c r="J472" s="18"/>
      <c r="K472" s="18"/>
    </row>
    <row r="473" spans="10:11" x14ac:dyDescent="0.2">
      <c r="J473" s="18"/>
      <c r="K473" s="18"/>
    </row>
    <row r="474" spans="10:11" x14ac:dyDescent="0.2">
      <c r="J474" s="18"/>
      <c r="K474" s="18"/>
    </row>
    <row r="475" spans="10:11" x14ac:dyDescent="0.2">
      <c r="J475" s="18"/>
      <c r="K475" s="18"/>
    </row>
    <row r="476" spans="10:11" x14ac:dyDescent="0.2">
      <c r="J476" s="18"/>
      <c r="K476" s="18"/>
    </row>
    <row r="477" spans="10:11" x14ac:dyDescent="0.2">
      <c r="J477" s="18"/>
      <c r="K477" s="18"/>
    </row>
    <row r="478" spans="10:11" x14ac:dyDescent="0.2">
      <c r="J478" s="18"/>
      <c r="K478" s="18"/>
    </row>
    <row r="479" spans="10:11" x14ac:dyDescent="0.2">
      <c r="J479" s="18"/>
      <c r="K479" s="18"/>
    </row>
    <row r="480" spans="10:11" x14ac:dyDescent="0.2">
      <c r="J480" s="18"/>
      <c r="K480" s="18"/>
    </row>
    <row r="481" spans="10:11" x14ac:dyDescent="0.2">
      <c r="J481" s="18"/>
      <c r="K481" s="18"/>
    </row>
    <row r="482" spans="10:11" x14ac:dyDescent="0.2">
      <c r="J482" s="18"/>
      <c r="K482" s="18"/>
    </row>
    <row r="483" spans="10:11" x14ac:dyDescent="0.2">
      <c r="J483" s="18"/>
      <c r="K483" s="18"/>
    </row>
    <row r="484" spans="10:11" x14ac:dyDescent="0.2">
      <c r="J484" s="18"/>
      <c r="K484" s="18"/>
    </row>
    <row r="485" spans="10:11" x14ac:dyDescent="0.2">
      <c r="J485" s="18"/>
      <c r="K485" s="18"/>
    </row>
    <row r="486" spans="10:11" x14ac:dyDescent="0.2">
      <c r="J486" s="18"/>
      <c r="K486" s="18"/>
    </row>
    <row r="487" spans="10:11" x14ac:dyDescent="0.2">
      <c r="J487" s="18"/>
      <c r="K487" s="18"/>
    </row>
    <row r="488" spans="10:11" x14ac:dyDescent="0.2">
      <c r="J488" s="18"/>
      <c r="K488" s="18"/>
    </row>
    <row r="489" spans="10:11" x14ac:dyDescent="0.2">
      <c r="J489" s="18"/>
      <c r="K489" s="18"/>
    </row>
    <row r="490" spans="10:11" x14ac:dyDescent="0.2">
      <c r="J490" s="18"/>
      <c r="K490" s="18"/>
    </row>
    <row r="491" spans="10:11" x14ac:dyDescent="0.2">
      <c r="J491" s="18"/>
      <c r="K491" s="18"/>
    </row>
    <row r="492" spans="10:11" x14ac:dyDescent="0.2">
      <c r="J492" s="18"/>
      <c r="K492" s="18"/>
    </row>
    <row r="493" spans="10:11" x14ac:dyDescent="0.2">
      <c r="J493" s="18"/>
      <c r="K493" s="18"/>
    </row>
    <row r="494" spans="10:11" x14ac:dyDescent="0.2">
      <c r="J494" s="18"/>
      <c r="K494" s="18"/>
    </row>
    <row r="495" spans="10:11" x14ac:dyDescent="0.2">
      <c r="J495" s="18"/>
      <c r="K495" s="18"/>
    </row>
    <row r="496" spans="10:11" x14ac:dyDescent="0.2">
      <c r="J496" s="18"/>
      <c r="K496" s="18"/>
    </row>
    <row r="497" spans="10:11" x14ac:dyDescent="0.2">
      <c r="J497" s="18"/>
      <c r="K497" s="18"/>
    </row>
    <row r="498" spans="10:11" x14ac:dyDescent="0.2">
      <c r="J498" s="18"/>
      <c r="K498" s="18"/>
    </row>
    <row r="499" spans="10:11" x14ac:dyDescent="0.2">
      <c r="J499" s="18"/>
      <c r="K499" s="18"/>
    </row>
    <row r="500" spans="10:11" x14ac:dyDescent="0.2">
      <c r="J500" s="18"/>
      <c r="K500" s="18"/>
    </row>
    <row r="501" spans="10:11" x14ac:dyDescent="0.2">
      <c r="J501" s="18"/>
      <c r="K501" s="18"/>
    </row>
    <row r="502" spans="10:11" x14ac:dyDescent="0.2">
      <c r="J502" s="18"/>
      <c r="K502" s="18"/>
    </row>
    <row r="503" spans="10:11" x14ac:dyDescent="0.2">
      <c r="J503" s="18"/>
      <c r="K503" s="18"/>
    </row>
    <row r="504" spans="10:11" x14ac:dyDescent="0.2">
      <c r="J504" s="18"/>
      <c r="K504" s="18"/>
    </row>
    <row r="505" spans="10:11" x14ac:dyDescent="0.2">
      <c r="J505" s="18"/>
      <c r="K505" s="18"/>
    </row>
    <row r="506" spans="10:11" x14ac:dyDescent="0.2">
      <c r="J506" s="18"/>
      <c r="K506" s="18"/>
    </row>
    <row r="507" spans="10:11" x14ac:dyDescent="0.2">
      <c r="J507" s="18"/>
      <c r="K507" s="18"/>
    </row>
    <row r="508" spans="10:11" x14ac:dyDescent="0.2">
      <c r="J508" s="18"/>
      <c r="K508" s="18"/>
    </row>
    <row r="509" spans="10:11" x14ac:dyDescent="0.2">
      <c r="J509" s="18"/>
      <c r="K509" s="18"/>
    </row>
    <row r="510" spans="10:11" x14ac:dyDescent="0.2">
      <c r="J510" s="18"/>
      <c r="K510" s="18"/>
    </row>
    <row r="511" spans="10:11" x14ac:dyDescent="0.2">
      <c r="J511" s="18"/>
      <c r="K511" s="18"/>
    </row>
    <row r="512" spans="10:11" x14ac:dyDescent="0.2">
      <c r="J512" s="18"/>
      <c r="K512" s="18"/>
    </row>
    <row r="513" spans="10:11" x14ac:dyDescent="0.2">
      <c r="J513" s="18"/>
      <c r="K513" s="18"/>
    </row>
    <row r="514" spans="10:11" x14ac:dyDescent="0.2">
      <c r="J514" s="18"/>
      <c r="K514" s="18"/>
    </row>
    <row r="515" spans="10:11" x14ac:dyDescent="0.2">
      <c r="J515" s="18"/>
      <c r="K515" s="18"/>
    </row>
    <row r="516" spans="10:11" x14ac:dyDescent="0.2">
      <c r="J516" s="18"/>
      <c r="K516" s="18"/>
    </row>
    <row r="517" spans="10:11" x14ac:dyDescent="0.2">
      <c r="J517" s="18"/>
      <c r="K517" s="18"/>
    </row>
    <row r="518" spans="10:11" x14ac:dyDescent="0.2">
      <c r="J518" s="18"/>
      <c r="K518" s="18"/>
    </row>
    <row r="519" spans="10:11" x14ac:dyDescent="0.2">
      <c r="J519" s="18"/>
      <c r="K519" s="18"/>
    </row>
    <row r="520" spans="10:11" x14ac:dyDescent="0.2">
      <c r="J520" s="18"/>
      <c r="K520" s="18"/>
    </row>
    <row r="521" spans="10:11" x14ac:dyDescent="0.2">
      <c r="J521" s="18"/>
      <c r="K521" s="18"/>
    </row>
    <row r="522" spans="10:11" x14ac:dyDescent="0.2">
      <c r="J522" s="18"/>
      <c r="K522" s="18"/>
    </row>
    <row r="523" spans="10:11" x14ac:dyDescent="0.2">
      <c r="J523" s="18"/>
      <c r="K523" s="18"/>
    </row>
    <row r="524" spans="10:11" x14ac:dyDescent="0.2">
      <c r="J524" s="18"/>
      <c r="K524" s="18"/>
    </row>
    <row r="525" spans="10:11" x14ac:dyDescent="0.2">
      <c r="J525" s="18"/>
      <c r="K525" s="18"/>
    </row>
    <row r="526" spans="10:11" x14ac:dyDescent="0.2">
      <c r="J526" s="18"/>
      <c r="K526" s="18"/>
    </row>
    <row r="527" spans="10:11" x14ac:dyDescent="0.2">
      <c r="J527" s="18"/>
      <c r="K527" s="18"/>
    </row>
    <row r="528" spans="10:11" x14ac:dyDescent="0.2">
      <c r="J528" s="18"/>
      <c r="K528" s="18"/>
    </row>
    <row r="529" spans="10:11" x14ac:dyDescent="0.2">
      <c r="J529" s="18"/>
      <c r="K529" s="18"/>
    </row>
    <row r="530" spans="10:11" x14ac:dyDescent="0.2">
      <c r="J530" s="18"/>
      <c r="K530" s="18"/>
    </row>
    <row r="531" spans="10:11" x14ac:dyDescent="0.2">
      <c r="J531" s="18"/>
      <c r="K531" s="18"/>
    </row>
    <row r="532" spans="10:11" x14ac:dyDescent="0.2">
      <c r="J532" s="18"/>
      <c r="K532" s="18"/>
    </row>
    <row r="533" spans="10:11" x14ac:dyDescent="0.2">
      <c r="J533" s="18"/>
      <c r="K533" s="18"/>
    </row>
    <row r="534" spans="10:11" x14ac:dyDescent="0.2">
      <c r="J534" s="18"/>
      <c r="K534" s="18"/>
    </row>
    <row r="535" spans="10:11" x14ac:dyDescent="0.2">
      <c r="J535" s="18"/>
      <c r="K535" s="18"/>
    </row>
    <row r="536" spans="10:11" x14ac:dyDescent="0.2">
      <c r="J536" s="18"/>
      <c r="K536" s="18"/>
    </row>
    <row r="537" spans="10:11" x14ac:dyDescent="0.2">
      <c r="J537" s="18"/>
      <c r="K537" s="18"/>
    </row>
    <row r="538" spans="10:11" x14ac:dyDescent="0.2">
      <c r="J538" s="18"/>
      <c r="K538" s="18"/>
    </row>
    <row r="539" spans="10:11" x14ac:dyDescent="0.2">
      <c r="J539" s="18"/>
      <c r="K539" s="18"/>
    </row>
    <row r="540" spans="10:11" x14ac:dyDescent="0.2">
      <c r="J540" s="18"/>
      <c r="K540" s="18"/>
    </row>
    <row r="541" spans="10:11" x14ac:dyDescent="0.2">
      <c r="J541" s="18"/>
      <c r="K541" s="18"/>
    </row>
    <row r="542" spans="10:11" x14ac:dyDescent="0.2">
      <c r="J542" s="18"/>
      <c r="K542" s="18"/>
    </row>
    <row r="543" spans="10:11" x14ac:dyDescent="0.2">
      <c r="J543" s="18"/>
      <c r="K543" s="18"/>
    </row>
    <row r="544" spans="10:11" x14ac:dyDescent="0.2">
      <c r="J544" s="18"/>
      <c r="K544" s="18"/>
    </row>
    <row r="545" spans="10:11" x14ac:dyDescent="0.2">
      <c r="J545" s="18"/>
      <c r="K545" s="18"/>
    </row>
    <row r="546" spans="10:11" x14ac:dyDescent="0.2">
      <c r="J546" s="18"/>
      <c r="K546" s="18"/>
    </row>
    <row r="547" spans="10:11" x14ac:dyDescent="0.2">
      <c r="J547" s="18"/>
      <c r="K547" s="18"/>
    </row>
    <row r="548" spans="10:11" x14ac:dyDescent="0.2">
      <c r="J548" s="18"/>
      <c r="K548" s="18"/>
    </row>
    <row r="549" spans="10:11" x14ac:dyDescent="0.2">
      <c r="J549" s="18"/>
      <c r="K549" s="18"/>
    </row>
    <row r="550" spans="10:11" x14ac:dyDescent="0.2">
      <c r="J550" s="18"/>
      <c r="K550" s="18"/>
    </row>
    <row r="551" spans="10:11" x14ac:dyDescent="0.2">
      <c r="J551" s="18"/>
      <c r="K551" s="18"/>
    </row>
    <row r="552" spans="10:11" x14ac:dyDescent="0.2">
      <c r="J552" s="18"/>
      <c r="K552" s="18"/>
    </row>
    <row r="553" spans="10:11" x14ac:dyDescent="0.2">
      <c r="J553" s="18"/>
      <c r="K553" s="18"/>
    </row>
    <row r="554" spans="10:11" x14ac:dyDescent="0.2">
      <c r="J554" s="18"/>
      <c r="K554" s="18"/>
    </row>
    <row r="555" spans="10:11" x14ac:dyDescent="0.2">
      <c r="J555" s="18"/>
      <c r="K555" s="18"/>
    </row>
    <row r="556" spans="10:11" x14ac:dyDescent="0.2">
      <c r="J556" s="18"/>
      <c r="K556" s="18"/>
    </row>
    <row r="557" spans="10:11" x14ac:dyDescent="0.2">
      <c r="J557" s="18"/>
      <c r="K557" s="18"/>
    </row>
    <row r="558" spans="10:11" x14ac:dyDescent="0.2">
      <c r="J558" s="18"/>
      <c r="K558" s="18"/>
    </row>
    <row r="559" spans="10:11" x14ac:dyDescent="0.2">
      <c r="J559" s="18"/>
      <c r="K559" s="18"/>
    </row>
    <row r="560" spans="10:11" x14ac:dyDescent="0.2">
      <c r="J560" s="18"/>
      <c r="K560" s="18"/>
    </row>
    <row r="561" spans="10:11" x14ac:dyDescent="0.2">
      <c r="J561" s="18"/>
      <c r="K561" s="18"/>
    </row>
    <row r="562" spans="10:11" x14ac:dyDescent="0.2">
      <c r="J562" s="18"/>
      <c r="K562" s="18"/>
    </row>
    <row r="563" spans="10:11" x14ac:dyDescent="0.2">
      <c r="J563" s="18"/>
      <c r="K563" s="18"/>
    </row>
    <row r="564" spans="10:11" x14ac:dyDescent="0.2">
      <c r="J564" s="18"/>
      <c r="K564" s="18"/>
    </row>
    <row r="565" spans="10:11" x14ac:dyDescent="0.2">
      <c r="J565" s="18"/>
      <c r="K565" s="18"/>
    </row>
    <row r="566" spans="10:11" x14ac:dyDescent="0.2">
      <c r="J566" s="18"/>
      <c r="K566" s="18"/>
    </row>
    <row r="567" spans="10:11" x14ac:dyDescent="0.2">
      <c r="J567" s="18"/>
      <c r="K567" s="18"/>
    </row>
    <row r="568" spans="10:11" x14ac:dyDescent="0.2">
      <c r="J568" s="18"/>
      <c r="K568" s="18"/>
    </row>
    <row r="569" spans="10:11" x14ac:dyDescent="0.2">
      <c r="J569" s="18"/>
      <c r="K569" s="18"/>
    </row>
    <row r="570" spans="10:11" x14ac:dyDescent="0.2">
      <c r="J570" s="18"/>
      <c r="K570" s="18"/>
    </row>
    <row r="571" spans="10:11" x14ac:dyDescent="0.2">
      <c r="J571" s="18"/>
      <c r="K571" s="18"/>
    </row>
    <row r="572" spans="10:11" x14ac:dyDescent="0.2">
      <c r="J572" s="18"/>
      <c r="K572" s="18"/>
    </row>
    <row r="573" spans="10:11" x14ac:dyDescent="0.2">
      <c r="J573" s="18"/>
      <c r="K573" s="18"/>
    </row>
    <row r="574" spans="10:11" x14ac:dyDescent="0.2">
      <c r="J574" s="18"/>
      <c r="K574" s="18"/>
    </row>
    <row r="575" spans="10:11" x14ac:dyDescent="0.2">
      <c r="J575" s="18"/>
      <c r="K575" s="18"/>
    </row>
    <row r="576" spans="10:11" x14ac:dyDescent="0.2">
      <c r="J576" s="18"/>
      <c r="K576" s="18"/>
    </row>
    <row r="577" spans="10:11" x14ac:dyDescent="0.2">
      <c r="J577" s="18"/>
      <c r="K577" s="18"/>
    </row>
    <row r="578" spans="10:11" x14ac:dyDescent="0.2">
      <c r="J578" s="18"/>
      <c r="K578" s="18"/>
    </row>
    <row r="579" spans="10:11" x14ac:dyDescent="0.2">
      <c r="J579" s="18"/>
      <c r="K579" s="18"/>
    </row>
    <row r="580" spans="10:11" x14ac:dyDescent="0.2">
      <c r="J580" s="18"/>
      <c r="K580" s="18"/>
    </row>
    <row r="581" spans="10:11" x14ac:dyDescent="0.2">
      <c r="J581" s="18"/>
      <c r="K581" s="18"/>
    </row>
    <row r="582" spans="10:11" x14ac:dyDescent="0.2">
      <c r="J582" s="18"/>
      <c r="K582" s="18"/>
    </row>
    <row r="583" spans="10:11" x14ac:dyDescent="0.2">
      <c r="J583" s="18"/>
      <c r="K583" s="18"/>
    </row>
    <row r="584" spans="10:11" x14ac:dyDescent="0.2">
      <c r="J584" s="18"/>
      <c r="K584" s="18"/>
    </row>
    <row r="585" spans="10:11" x14ac:dyDescent="0.2">
      <c r="J585" s="18"/>
      <c r="K585" s="18"/>
    </row>
    <row r="586" spans="10:11" x14ac:dyDescent="0.2">
      <c r="J586" s="18"/>
      <c r="K586" s="18"/>
    </row>
    <row r="587" spans="10:11" x14ac:dyDescent="0.2">
      <c r="J587" s="18"/>
      <c r="K587" s="18"/>
    </row>
    <row r="588" spans="10:11" x14ac:dyDescent="0.2">
      <c r="J588" s="18"/>
      <c r="K588" s="18"/>
    </row>
    <row r="589" spans="10:11" x14ac:dyDescent="0.2">
      <c r="J589" s="18"/>
      <c r="K589" s="18"/>
    </row>
    <row r="590" spans="10:11" x14ac:dyDescent="0.2">
      <c r="J590" s="18"/>
      <c r="K590" s="18"/>
    </row>
    <row r="591" spans="10:11" x14ac:dyDescent="0.2">
      <c r="J591" s="18"/>
      <c r="K591" s="18"/>
    </row>
    <row r="592" spans="10:11" x14ac:dyDescent="0.2">
      <c r="J592" s="18"/>
      <c r="K592" s="18"/>
    </row>
    <row r="593" spans="10:11" x14ac:dyDescent="0.2">
      <c r="J593" s="18"/>
      <c r="K593" s="18"/>
    </row>
    <row r="594" spans="10:11" x14ac:dyDescent="0.2">
      <c r="J594" s="18"/>
      <c r="K594" s="18"/>
    </row>
    <row r="595" spans="10:11" x14ac:dyDescent="0.2">
      <c r="J595" s="18"/>
      <c r="K595" s="18"/>
    </row>
    <row r="596" spans="10:11" x14ac:dyDescent="0.2">
      <c r="J596" s="18"/>
      <c r="K596" s="18"/>
    </row>
    <row r="597" spans="10:11" x14ac:dyDescent="0.2">
      <c r="J597" s="18"/>
      <c r="K597" s="18"/>
    </row>
    <row r="598" spans="10:11" x14ac:dyDescent="0.2">
      <c r="J598" s="18"/>
      <c r="K598" s="18"/>
    </row>
    <row r="599" spans="10:11" x14ac:dyDescent="0.2">
      <c r="J599" s="18"/>
      <c r="K599" s="18"/>
    </row>
    <row r="600" spans="10:11" x14ac:dyDescent="0.2">
      <c r="J600" s="18"/>
      <c r="K600" s="18"/>
    </row>
    <row r="601" spans="10:11" x14ac:dyDescent="0.2">
      <c r="J601" s="18"/>
      <c r="K601" s="18"/>
    </row>
    <row r="602" spans="10:11" x14ac:dyDescent="0.2">
      <c r="J602" s="18"/>
      <c r="K602" s="18"/>
    </row>
    <row r="603" spans="10:11" x14ac:dyDescent="0.2">
      <c r="J603" s="18"/>
      <c r="K603" s="18"/>
    </row>
    <row r="604" spans="10:11" x14ac:dyDescent="0.2">
      <c r="J604" s="18"/>
      <c r="K604" s="18"/>
    </row>
    <row r="605" spans="10:11" x14ac:dyDescent="0.2">
      <c r="J605" s="18"/>
      <c r="K605" s="18"/>
    </row>
    <row r="606" spans="10:11" x14ac:dyDescent="0.2">
      <c r="J606" s="18"/>
      <c r="K606" s="18"/>
    </row>
    <row r="607" spans="10:11" x14ac:dyDescent="0.2">
      <c r="J607" s="18"/>
      <c r="K607" s="18"/>
    </row>
    <row r="608" spans="10:11" x14ac:dyDescent="0.2">
      <c r="J608" s="18"/>
      <c r="K608" s="18"/>
    </row>
    <row r="609" spans="10:11" x14ac:dyDescent="0.2">
      <c r="J609" s="18"/>
      <c r="K609" s="18"/>
    </row>
    <row r="610" spans="10:11" x14ac:dyDescent="0.2">
      <c r="J610" s="18"/>
      <c r="K610" s="18"/>
    </row>
    <row r="611" spans="10:11" x14ac:dyDescent="0.2">
      <c r="J611" s="18"/>
      <c r="K611" s="18"/>
    </row>
    <row r="612" spans="10:11" x14ac:dyDescent="0.2">
      <c r="J612" s="18"/>
      <c r="K612" s="18"/>
    </row>
    <row r="613" spans="10:11" x14ac:dyDescent="0.2">
      <c r="J613" s="18"/>
      <c r="K613" s="18"/>
    </row>
    <row r="614" spans="10:11" x14ac:dyDescent="0.2">
      <c r="J614" s="18"/>
      <c r="K614" s="18"/>
    </row>
    <row r="615" spans="10:11" x14ac:dyDescent="0.2">
      <c r="J615" s="18"/>
      <c r="K615" s="18"/>
    </row>
    <row r="616" spans="10:11" x14ac:dyDescent="0.2">
      <c r="J616" s="18"/>
      <c r="K616" s="18"/>
    </row>
    <row r="617" spans="10:11" x14ac:dyDescent="0.2">
      <c r="J617" s="18"/>
      <c r="K617" s="18"/>
    </row>
    <row r="618" spans="10:11" x14ac:dyDescent="0.2">
      <c r="J618" s="18"/>
      <c r="K618" s="18"/>
    </row>
    <row r="619" spans="10:11" x14ac:dyDescent="0.2">
      <c r="J619" s="18"/>
      <c r="K619" s="18"/>
    </row>
    <row r="620" spans="10:11" x14ac:dyDescent="0.2">
      <c r="J620" s="18"/>
      <c r="K620" s="18"/>
    </row>
    <row r="621" spans="10:11" x14ac:dyDescent="0.2">
      <c r="J621" s="18"/>
      <c r="K621" s="18"/>
    </row>
    <row r="622" spans="10:11" x14ac:dyDescent="0.2">
      <c r="J622" s="18"/>
      <c r="K622" s="18"/>
    </row>
    <row r="623" spans="10:11" x14ac:dyDescent="0.2">
      <c r="J623" s="18"/>
      <c r="K623" s="18"/>
    </row>
    <row r="624" spans="10:11" x14ac:dyDescent="0.2">
      <c r="J624" s="18"/>
      <c r="K624" s="18"/>
    </row>
    <row r="625" spans="10:11" x14ac:dyDescent="0.2">
      <c r="J625" s="18"/>
      <c r="K625" s="18"/>
    </row>
    <row r="626" spans="10:11" x14ac:dyDescent="0.2">
      <c r="J626" s="18"/>
      <c r="K626" s="18"/>
    </row>
    <row r="627" spans="10:11" x14ac:dyDescent="0.2">
      <c r="J627" s="18"/>
      <c r="K627" s="18"/>
    </row>
    <row r="628" spans="10:11" x14ac:dyDescent="0.2">
      <c r="J628" s="18"/>
      <c r="K628" s="18"/>
    </row>
    <row r="629" spans="10:11" x14ac:dyDescent="0.2">
      <c r="J629" s="18"/>
      <c r="K629" s="18"/>
    </row>
    <row r="630" spans="10:11" x14ac:dyDescent="0.2">
      <c r="J630" s="18"/>
      <c r="K630" s="18"/>
    </row>
    <row r="631" spans="10:11" x14ac:dyDescent="0.2">
      <c r="J631" s="18"/>
      <c r="K631" s="18"/>
    </row>
    <row r="632" spans="10:11" x14ac:dyDescent="0.2">
      <c r="J632" s="18"/>
      <c r="K632" s="18"/>
    </row>
    <row r="633" spans="10:11" x14ac:dyDescent="0.2">
      <c r="J633" s="18"/>
      <c r="K633" s="18"/>
    </row>
    <row r="634" spans="10:11" x14ac:dyDescent="0.2">
      <c r="J634" s="18"/>
      <c r="K634" s="18"/>
    </row>
    <row r="635" spans="10:11" x14ac:dyDescent="0.2">
      <c r="J635" s="18"/>
      <c r="K635" s="18"/>
    </row>
    <row r="636" spans="10:11" x14ac:dyDescent="0.2">
      <c r="J636" s="18"/>
      <c r="K636" s="18"/>
    </row>
    <row r="637" spans="10:11" x14ac:dyDescent="0.2">
      <c r="J637" s="18"/>
      <c r="K637" s="18"/>
    </row>
    <row r="638" spans="10:11" x14ac:dyDescent="0.2">
      <c r="J638" s="18"/>
      <c r="K638" s="18"/>
    </row>
    <row r="639" spans="10:11" x14ac:dyDescent="0.2">
      <c r="J639" s="18"/>
      <c r="K639" s="18"/>
    </row>
    <row r="640" spans="10:11" x14ac:dyDescent="0.2">
      <c r="J640" s="18"/>
      <c r="K640" s="18"/>
    </row>
    <row r="641" spans="10:11" x14ac:dyDescent="0.2">
      <c r="J641" s="18"/>
      <c r="K641" s="18"/>
    </row>
    <row r="642" spans="10:11" x14ac:dyDescent="0.2">
      <c r="J642" s="18"/>
      <c r="K642" s="18"/>
    </row>
    <row r="643" spans="10:11" x14ac:dyDescent="0.2">
      <c r="J643" s="18"/>
      <c r="K643" s="18"/>
    </row>
    <row r="644" spans="10:11" x14ac:dyDescent="0.2">
      <c r="J644" s="18"/>
      <c r="K644" s="18"/>
    </row>
    <row r="645" spans="10:11" x14ac:dyDescent="0.2">
      <c r="J645" s="18"/>
      <c r="K645" s="18"/>
    </row>
    <row r="646" spans="10:11" x14ac:dyDescent="0.2">
      <c r="J646" s="18"/>
      <c r="K646" s="18"/>
    </row>
    <row r="647" spans="10:11" x14ac:dyDescent="0.2">
      <c r="J647" s="18"/>
      <c r="K647" s="18"/>
    </row>
    <row r="648" spans="10:11" x14ac:dyDescent="0.2">
      <c r="J648" s="18"/>
      <c r="K648" s="18"/>
    </row>
    <row r="649" spans="10:11" x14ac:dyDescent="0.2">
      <c r="J649" s="18"/>
      <c r="K649" s="18"/>
    </row>
    <row r="650" spans="10:11" x14ac:dyDescent="0.2">
      <c r="J650" s="18"/>
      <c r="K650" s="18"/>
    </row>
    <row r="651" spans="10:11" x14ac:dyDescent="0.2">
      <c r="J651" s="18"/>
      <c r="K651" s="18"/>
    </row>
    <row r="652" spans="10:11" x14ac:dyDescent="0.2">
      <c r="J652" s="18"/>
      <c r="K652" s="18"/>
    </row>
    <row r="653" spans="10:11" x14ac:dyDescent="0.2">
      <c r="J653" s="18"/>
      <c r="K653" s="18"/>
    </row>
    <row r="654" spans="10:11" x14ac:dyDescent="0.2">
      <c r="J654" s="18"/>
      <c r="K654" s="18"/>
    </row>
    <row r="655" spans="10:11" x14ac:dyDescent="0.2">
      <c r="J655" s="18"/>
      <c r="K655" s="18"/>
    </row>
    <row r="656" spans="10:11" x14ac:dyDescent="0.2">
      <c r="J656" s="18"/>
      <c r="K656" s="18"/>
    </row>
    <row r="657" spans="10:11" x14ac:dyDescent="0.2">
      <c r="J657" s="18"/>
      <c r="K657" s="18"/>
    </row>
    <row r="658" spans="10:11" x14ac:dyDescent="0.2">
      <c r="J658" s="18"/>
      <c r="K658" s="18"/>
    </row>
    <row r="659" spans="10:11" x14ac:dyDescent="0.2">
      <c r="J659" s="18"/>
      <c r="K659" s="18"/>
    </row>
    <row r="660" spans="10:11" x14ac:dyDescent="0.2">
      <c r="J660" s="18"/>
      <c r="K660" s="18"/>
    </row>
    <row r="661" spans="10:11" x14ac:dyDescent="0.2">
      <c r="J661" s="18"/>
      <c r="K661" s="18"/>
    </row>
    <row r="662" spans="10:11" x14ac:dyDescent="0.2">
      <c r="J662" s="18"/>
      <c r="K662" s="18"/>
    </row>
    <row r="663" spans="10:11" x14ac:dyDescent="0.2">
      <c r="J663" s="18"/>
      <c r="K663" s="18"/>
    </row>
    <row r="664" spans="10:11" x14ac:dyDescent="0.2">
      <c r="J664" s="18"/>
      <c r="K664" s="18"/>
    </row>
    <row r="665" spans="10:11" x14ac:dyDescent="0.2">
      <c r="J665" s="18"/>
      <c r="K665" s="18"/>
    </row>
    <row r="666" spans="10:11" x14ac:dyDescent="0.2">
      <c r="J666" s="18"/>
      <c r="K666" s="18"/>
    </row>
    <row r="667" spans="10:11" x14ac:dyDescent="0.2">
      <c r="J667" s="18"/>
      <c r="K667" s="18"/>
    </row>
    <row r="668" spans="10:11" x14ac:dyDescent="0.2">
      <c r="J668" s="18"/>
      <c r="K668" s="18"/>
    </row>
    <row r="669" spans="10:11" x14ac:dyDescent="0.2">
      <c r="J669" s="18"/>
      <c r="K669" s="18"/>
    </row>
    <row r="670" spans="10:11" x14ac:dyDescent="0.2">
      <c r="J670" s="18"/>
      <c r="K670" s="18"/>
    </row>
    <row r="671" spans="10:11" x14ac:dyDescent="0.2">
      <c r="J671" s="18"/>
      <c r="K671" s="18"/>
    </row>
    <row r="672" spans="10:11" x14ac:dyDescent="0.2">
      <c r="J672" s="18"/>
      <c r="K672" s="18"/>
    </row>
    <row r="673" spans="10:11" x14ac:dyDescent="0.2">
      <c r="J673" s="18"/>
      <c r="K673" s="18"/>
    </row>
    <row r="674" spans="10:11" x14ac:dyDescent="0.2">
      <c r="J674" s="18"/>
      <c r="K674" s="18"/>
    </row>
    <row r="675" spans="10:11" x14ac:dyDescent="0.2">
      <c r="J675" s="18"/>
      <c r="K675" s="18"/>
    </row>
    <row r="676" spans="10:11" x14ac:dyDescent="0.2">
      <c r="J676" s="18"/>
      <c r="K676" s="18"/>
    </row>
    <row r="677" spans="10:11" x14ac:dyDescent="0.2">
      <c r="J677" s="18"/>
      <c r="K677" s="18"/>
    </row>
    <row r="678" spans="10:11" x14ac:dyDescent="0.2">
      <c r="J678" s="18"/>
      <c r="K678" s="18"/>
    </row>
    <row r="679" spans="10:11" x14ac:dyDescent="0.2">
      <c r="J679" s="18"/>
      <c r="K679" s="18"/>
    </row>
    <row r="680" spans="10:11" x14ac:dyDescent="0.2">
      <c r="J680" s="18"/>
      <c r="K680" s="18"/>
    </row>
    <row r="681" spans="10:11" x14ac:dyDescent="0.2">
      <c r="J681" s="18"/>
      <c r="K681" s="18"/>
    </row>
    <row r="682" spans="10:11" x14ac:dyDescent="0.2">
      <c r="J682" s="18"/>
      <c r="K682" s="18"/>
    </row>
    <row r="683" spans="10:11" x14ac:dyDescent="0.2">
      <c r="J683" s="18"/>
      <c r="K683" s="18"/>
    </row>
    <row r="684" spans="10:11" x14ac:dyDescent="0.2">
      <c r="J684" s="18"/>
      <c r="K684" s="18"/>
    </row>
    <row r="685" spans="10:11" x14ac:dyDescent="0.2">
      <c r="J685" s="18"/>
      <c r="K685" s="18"/>
    </row>
    <row r="686" spans="10:11" x14ac:dyDescent="0.2">
      <c r="J686" s="18"/>
      <c r="K686" s="18"/>
    </row>
    <row r="687" spans="10:11" x14ac:dyDescent="0.2">
      <c r="J687" s="18"/>
      <c r="K687" s="18"/>
    </row>
    <row r="688" spans="10:11" x14ac:dyDescent="0.2">
      <c r="J688" s="18"/>
      <c r="K688" s="18"/>
    </row>
    <row r="689" spans="10:11" x14ac:dyDescent="0.2">
      <c r="J689" s="18"/>
      <c r="K689" s="18"/>
    </row>
    <row r="690" spans="10:11" x14ac:dyDescent="0.2">
      <c r="J690" s="18"/>
      <c r="K690" s="18"/>
    </row>
    <row r="691" spans="10:11" x14ac:dyDescent="0.2">
      <c r="J691" s="18"/>
      <c r="K691" s="18"/>
    </row>
    <row r="692" spans="10:11" x14ac:dyDescent="0.2">
      <c r="J692" s="18"/>
      <c r="K692" s="18"/>
    </row>
    <row r="693" spans="10:11" x14ac:dyDescent="0.2">
      <c r="J693" s="18"/>
      <c r="K693" s="18"/>
    </row>
    <row r="694" spans="10:11" x14ac:dyDescent="0.2">
      <c r="J694" s="18"/>
      <c r="K694" s="18"/>
    </row>
    <row r="695" spans="10:11" x14ac:dyDescent="0.2">
      <c r="J695" s="18"/>
      <c r="K695" s="18"/>
    </row>
    <row r="696" spans="10:11" x14ac:dyDescent="0.2">
      <c r="J696" s="18"/>
      <c r="K696" s="18"/>
    </row>
    <row r="697" spans="10:11" x14ac:dyDescent="0.2">
      <c r="J697" s="18"/>
      <c r="K697" s="18"/>
    </row>
    <row r="698" spans="10:11" x14ac:dyDescent="0.2">
      <c r="J698" s="18"/>
      <c r="K698" s="18"/>
    </row>
    <row r="699" spans="10:11" x14ac:dyDescent="0.2">
      <c r="J699" s="18"/>
      <c r="K699" s="18"/>
    </row>
    <row r="700" spans="10:11" x14ac:dyDescent="0.2">
      <c r="J700" s="18"/>
      <c r="K700" s="18"/>
    </row>
    <row r="701" spans="10:11" x14ac:dyDescent="0.2">
      <c r="J701" s="18"/>
      <c r="K701" s="18"/>
    </row>
    <row r="702" spans="10:11" x14ac:dyDescent="0.2">
      <c r="J702" s="18"/>
      <c r="K702" s="18"/>
    </row>
    <row r="703" spans="10:11" x14ac:dyDescent="0.2">
      <c r="J703" s="18"/>
      <c r="K703" s="18"/>
    </row>
    <row r="704" spans="10:11" x14ac:dyDescent="0.2">
      <c r="J704" s="18"/>
      <c r="K704" s="18"/>
    </row>
    <row r="705" spans="10:11" x14ac:dyDescent="0.2">
      <c r="J705" s="18"/>
      <c r="K705" s="18"/>
    </row>
    <row r="706" spans="10:11" x14ac:dyDescent="0.2">
      <c r="J706" s="18"/>
      <c r="K706" s="18"/>
    </row>
    <row r="707" spans="10:11" x14ac:dyDescent="0.2">
      <c r="J707" s="18"/>
      <c r="K707" s="18"/>
    </row>
    <row r="708" spans="10:11" x14ac:dyDescent="0.2">
      <c r="J708" s="18"/>
      <c r="K708" s="18"/>
    </row>
    <row r="709" spans="10:11" x14ac:dyDescent="0.2">
      <c r="J709" s="18"/>
      <c r="K709" s="18"/>
    </row>
    <row r="710" spans="10:11" x14ac:dyDescent="0.2">
      <c r="J710" s="18"/>
      <c r="K710" s="18"/>
    </row>
    <row r="711" spans="10:11" x14ac:dyDescent="0.2">
      <c r="J711" s="18"/>
      <c r="K711" s="18"/>
    </row>
    <row r="712" spans="10:11" x14ac:dyDescent="0.2">
      <c r="J712" s="18"/>
      <c r="K712" s="18"/>
    </row>
    <row r="713" spans="10:11" x14ac:dyDescent="0.2">
      <c r="J713" s="18"/>
      <c r="K713" s="18"/>
    </row>
    <row r="714" spans="10:11" x14ac:dyDescent="0.2">
      <c r="J714" s="18"/>
      <c r="K714" s="18"/>
    </row>
    <row r="715" spans="10:11" x14ac:dyDescent="0.2">
      <c r="J715" s="18"/>
      <c r="K715" s="18"/>
    </row>
    <row r="716" spans="10:11" x14ac:dyDescent="0.2">
      <c r="J716" s="18"/>
      <c r="K716" s="18"/>
    </row>
    <row r="717" spans="10:11" x14ac:dyDescent="0.2">
      <c r="J717" s="18"/>
      <c r="K717" s="18"/>
    </row>
    <row r="718" spans="10:11" x14ac:dyDescent="0.2">
      <c r="J718" s="18"/>
      <c r="K718" s="18"/>
    </row>
    <row r="719" spans="10:11" x14ac:dyDescent="0.2">
      <c r="J719" s="18"/>
      <c r="K719" s="18"/>
    </row>
    <row r="720" spans="10:11" x14ac:dyDescent="0.2">
      <c r="J720" s="18"/>
      <c r="K720" s="18"/>
    </row>
    <row r="721" spans="10:11" x14ac:dyDescent="0.2">
      <c r="J721" s="18"/>
      <c r="K721" s="18"/>
    </row>
    <row r="722" spans="10:11" x14ac:dyDescent="0.2">
      <c r="J722" s="18"/>
      <c r="K722" s="18"/>
    </row>
    <row r="723" spans="10:11" x14ac:dyDescent="0.2">
      <c r="J723" s="18"/>
      <c r="K723" s="18"/>
    </row>
    <row r="724" spans="10:11" x14ac:dyDescent="0.2">
      <c r="J724" s="18"/>
      <c r="K724" s="18"/>
    </row>
    <row r="725" spans="10:11" x14ac:dyDescent="0.2">
      <c r="J725" s="18"/>
      <c r="K725" s="18"/>
    </row>
    <row r="726" spans="10:11" x14ac:dyDescent="0.2">
      <c r="J726" s="18"/>
      <c r="K726" s="18"/>
    </row>
    <row r="727" spans="10:11" x14ac:dyDescent="0.2">
      <c r="J727" s="18"/>
      <c r="K727" s="18"/>
    </row>
    <row r="728" spans="10:11" x14ac:dyDescent="0.2">
      <c r="J728" s="18"/>
      <c r="K728" s="18"/>
    </row>
    <row r="729" spans="10:11" x14ac:dyDescent="0.2">
      <c r="J729" s="18"/>
      <c r="K729" s="18"/>
    </row>
    <row r="730" spans="10:11" x14ac:dyDescent="0.2">
      <c r="J730" s="18"/>
      <c r="K730" s="18"/>
    </row>
    <row r="731" spans="10:11" x14ac:dyDescent="0.2">
      <c r="J731" s="18"/>
      <c r="K731" s="18"/>
    </row>
    <row r="732" spans="10:11" x14ac:dyDescent="0.2">
      <c r="J732" s="18"/>
      <c r="K732" s="18"/>
    </row>
    <row r="733" spans="10:11" x14ac:dyDescent="0.2">
      <c r="J733" s="18"/>
      <c r="K733" s="18"/>
    </row>
    <row r="734" spans="10:11" x14ac:dyDescent="0.2">
      <c r="J734" s="18"/>
      <c r="K734" s="18"/>
    </row>
    <row r="735" spans="10:11" x14ac:dyDescent="0.2">
      <c r="J735" s="18"/>
      <c r="K735" s="18"/>
    </row>
    <row r="736" spans="10:11" x14ac:dyDescent="0.2">
      <c r="J736" s="18"/>
      <c r="K736" s="18"/>
    </row>
    <row r="737" spans="10:11" x14ac:dyDescent="0.2">
      <c r="J737" s="18"/>
      <c r="K737" s="18"/>
    </row>
    <row r="738" spans="10:11" x14ac:dyDescent="0.2">
      <c r="J738" s="18"/>
      <c r="K738" s="18"/>
    </row>
    <row r="739" spans="10:11" x14ac:dyDescent="0.2">
      <c r="J739" s="18"/>
      <c r="K739" s="18"/>
    </row>
    <row r="740" spans="10:11" x14ac:dyDescent="0.2">
      <c r="J740" s="18"/>
      <c r="K740" s="18"/>
    </row>
    <row r="741" spans="10:11" x14ac:dyDescent="0.2">
      <c r="J741" s="18"/>
      <c r="K741" s="18"/>
    </row>
    <row r="742" spans="10:11" x14ac:dyDescent="0.2">
      <c r="J742" s="18"/>
      <c r="K742" s="18"/>
    </row>
    <row r="743" spans="10:11" x14ac:dyDescent="0.2">
      <c r="J743" s="18"/>
      <c r="K743" s="18"/>
    </row>
    <row r="744" spans="10:11" x14ac:dyDescent="0.2">
      <c r="J744" s="18"/>
      <c r="K744" s="18"/>
    </row>
    <row r="745" spans="10:11" x14ac:dyDescent="0.2">
      <c r="J745" s="18"/>
      <c r="K745" s="18"/>
    </row>
    <row r="746" spans="10:11" x14ac:dyDescent="0.2">
      <c r="J746" s="18"/>
      <c r="K746" s="18"/>
    </row>
    <row r="747" spans="10:11" x14ac:dyDescent="0.2">
      <c r="J747" s="18"/>
      <c r="K747" s="18"/>
    </row>
    <row r="748" spans="10:11" x14ac:dyDescent="0.2">
      <c r="J748" s="18"/>
      <c r="K748" s="18"/>
    </row>
    <row r="749" spans="10:11" x14ac:dyDescent="0.2">
      <c r="J749" s="18"/>
      <c r="K749" s="18"/>
    </row>
    <row r="750" spans="10:11" x14ac:dyDescent="0.2">
      <c r="J750" s="18"/>
      <c r="K750" s="18"/>
    </row>
    <row r="751" spans="10:11" x14ac:dyDescent="0.2">
      <c r="J751" s="18"/>
      <c r="K751" s="18"/>
    </row>
    <row r="752" spans="10:11" x14ac:dyDescent="0.2">
      <c r="J752" s="18"/>
      <c r="K752" s="18"/>
    </row>
    <row r="753" spans="10:11" x14ac:dyDescent="0.2">
      <c r="J753" s="18"/>
      <c r="K753" s="18"/>
    </row>
    <row r="754" spans="10:11" x14ac:dyDescent="0.2">
      <c r="J754" s="18"/>
      <c r="K754" s="18"/>
    </row>
    <row r="755" spans="10:11" x14ac:dyDescent="0.2">
      <c r="J755" s="18"/>
      <c r="K755" s="18"/>
    </row>
    <row r="756" spans="10:11" x14ac:dyDescent="0.2">
      <c r="J756" s="18"/>
      <c r="K756" s="18"/>
    </row>
    <row r="757" spans="10:11" x14ac:dyDescent="0.2">
      <c r="J757" s="18"/>
      <c r="K757" s="18"/>
    </row>
    <row r="758" spans="10:11" x14ac:dyDescent="0.2">
      <c r="J758" s="18"/>
      <c r="K758" s="18"/>
    </row>
    <row r="759" spans="10:11" x14ac:dyDescent="0.2">
      <c r="J759" s="18"/>
      <c r="K759" s="18"/>
    </row>
    <row r="760" spans="10:11" x14ac:dyDescent="0.2">
      <c r="J760" s="18"/>
      <c r="K760" s="18"/>
    </row>
    <row r="761" spans="10:11" x14ac:dyDescent="0.2">
      <c r="J761" s="18"/>
      <c r="K761" s="18"/>
    </row>
    <row r="762" spans="10:11" x14ac:dyDescent="0.2">
      <c r="J762" s="18"/>
      <c r="K762" s="18"/>
    </row>
    <row r="763" spans="10:11" x14ac:dyDescent="0.2">
      <c r="J763" s="18"/>
      <c r="K763" s="18"/>
    </row>
    <row r="764" spans="10:11" x14ac:dyDescent="0.2">
      <c r="J764" s="18"/>
      <c r="K764" s="18"/>
    </row>
    <row r="765" spans="10:11" x14ac:dyDescent="0.2">
      <c r="J765" s="18"/>
      <c r="K765" s="18"/>
    </row>
    <row r="766" spans="10:11" x14ac:dyDescent="0.2">
      <c r="J766" s="18"/>
      <c r="K766" s="18"/>
    </row>
    <row r="767" spans="10:11" x14ac:dyDescent="0.2">
      <c r="J767" s="18"/>
      <c r="K767" s="18"/>
    </row>
    <row r="768" spans="10:11" x14ac:dyDescent="0.2">
      <c r="J768" s="18"/>
      <c r="K768" s="18"/>
    </row>
    <row r="769" spans="10:11" x14ac:dyDescent="0.2">
      <c r="J769" s="18"/>
      <c r="K769" s="18"/>
    </row>
    <row r="770" spans="10:11" x14ac:dyDescent="0.2">
      <c r="J770" s="18"/>
      <c r="K770" s="18"/>
    </row>
    <row r="771" spans="10:11" x14ac:dyDescent="0.2">
      <c r="J771" s="18"/>
      <c r="K771" s="18"/>
    </row>
    <row r="772" spans="10:11" x14ac:dyDescent="0.2">
      <c r="J772" s="18"/>
      <c r="K772" s="18"/>
    </row>
    <row r="773" spans="10:11" x14ac:dyDescent="0.2">
      <c r="J773" s="18"/>
      <c r="K773" s="18"/>
    </row>
    <row r="774" spans="10:11" x14ac:dyDescent="0.2">
      <c r="J774" s="18"/>
      <c r="K774" s="18"/>
    </row>
    <row r="775" spans="10:11" x14ac:dyDescent="0.2">
      <c r="J775" s="18"/>
      <c r="K775" s="18"/>
    </row>
    <row r="776" spans="10:11" x14ac:dyDescent="0.2">
      <c r="J776" s="18"/>
      <c r="K776" s="18"/>
    </row>
    <row r="777" spans="10:11" x14ac:dyDescent="0.2">
      <c r="J777" s="18"/>
      <c r="K777" s="18"/>
    </row>
    <row r="778" spans="10:11" x14ac:dyDescent="0.2">
      <c r="J778" s="18"/>
      <c r="K778" s="18"/>
    </row>
    <row r="779" spans="10:11" x14ac:dyDescent="0.2">
      <c r="J779" s="18"/>
      <c r="K779" s="18"/>
    </row>
    <row r="780" spans="10:11" x14ac:dyDescent="0.2">
      <c r="J780" s="18"/>
      <c r="K780" s="18"/>
    </row>
    <row r="781" spans="10:11" x14ac:dyDescent="0.2">
      <c r="J781" s="18"/>
      <c r="K781" s="18"/>
    </row>
    <row r="782" spans="10:11" x14ac:dyDescent="0.2">
      <c r="J782" s="18"/>
      <c r="K782" s="18"/>
    </row>
    <row r="783" spans="10:11" x14ac:dyDescent="0.2">
      <c r="J783" s="18"/>
      <c r="K783" s="18"/>
    </row>
    <row r="784" spans="10:11" x14ac:dyDescent="0.2">
      <c r="J784" s="18"/>
      <c r="K784" s="18"/>
    </row>
    <row r="785" spans="10:11" x14ac:dyDescent="0.2">
      <c r="J785" s="18"/>
      <c r="K785" s="18"/>
    </row>
    <row r="786" spans="10:11" x14ac:dyDescent="0.2">
      <c r="J786" s="18"/>
      <c r="K786" s="18"/>
    </row>
    <row r="787" spans="10:11" x14ac:dyDescent="0.2">
      <c r="J787" s="18"/>
      <c r="K787" s="18"/>
    </row>
    <row r="788" spans="10:11" x14ac:dyDescent="0.2">
      <c r="J788" s="18"/>
      <c r="K788" s="18"/>
    </row>
    <row r="789" spans="10:11" x14ac:dyDescent="0.2">
      <c r="J789" s="18"/>
      <c r="K789" s="18"/>
    </row>
    <row r="790" spans="10:11" x14ac:dyDescent="0.2">
      <c r="J790" s="18"/>
      <c r="K790" s="18"/>
    </row>
    <row r="791" spans="10:11" x14ac:dyDescent="0.2">
      <c r="J791" s="18"/>
      <c r="K791" s="18"/>
    </row>
    <row r="792" spans="10:11" x14ac:dyDescent="0.2">
      <c r="J792" s="18"/>
      <c r="K792" s="18"/>
    </row>
    <row r="793" spans="10:11" x14ac:dyDescent="0.2">
      <c r="J793" s="18"/>
      <c r="K793" s="18"/>
    </row>
    <row r="794" spans="10:11" x14ac:dyDescent="0.2">
      <c r="J794" s="18"/>
      <c r="K794" s="18"/>
    </row>
    <row r="795" spans="10:11" x14ac:dyDescent="0.2">
      <c r="J795" s="18"/>
      <c r="K795" s="18"/>
    </row>
    <row r="796" spans="10:11" x14ac:dyDescent="0.2">
      <c r="J796" s="18"/>
      <c r="K796" s="18"/>
    </row>
    <row r="797" spans="10:11" x14ac:dyDescent="0.2">
      <c r="J797" s="18"/>
      <c r="K797" s="18"/>
    </row>
    <row r="798" spans="10:11" x14ac:dyDescent="0.2">
      <c r="J798" s="18"/>
      <c r="K798" s="18"/>
    </row>
    <row r="799" spans="10:11" x14ac:dyDescent="0.2">
      <c r="J799" s="18"/>
      <c r="K799" s="18"/>
    </row>
    <row r="800" spans="10:11" x14ac:dyDescent="0.2">
      <c r="J800" s="18"/>
      <c r="K800" s="18"/>
    </row>
    <row r="801" spans="10:11" x14ac:dyDescent="0.2">
      <c r="J801" s="18"/>
      <c r="K801" s="18"/>
    </row>
    <row r="802" spans="10:11" x14ac:dyDescent="0.2">
      <c r="J802" s="18"/>
      <c r="K802" s="18"/>
    </row>
    <row r="803" spans="10:11" x14ac:dyDescent="0.2">
      <c r="J803" s="18"/>
      <c r="K803" s="18"/>
    </row>
    <row r="804" spans="10:11" x14ac:dyDescent="0.2">
      <c r="J804" s="18"/>
      <c r="K804" s="18"/>
    </row>
    <row r="805" spans="10:11" x14ac:dyDescent="0.2">
      <c r="J805" s="18"/>
      <c r="K805" s="18"/>
    </row>
    <row r="806" spans="10:11" x14ac:dyDescent="0.2">
      <c r="J806" s="18"/>
      <c r="K806" s="18"/>
    </row>
    <row r="807" spans="10:11" x14ac:dyDescent="0.2">
      <c r="J807" s="18"/>
      <c r="K807" s="18"/>
    </row>
    <row r="808" spans="10:11" x14ac:dyDescent="0.2">
      <c r="J808" s="18"/>
      <c r="K808" s="18"/>
    </row>
    <row r="809" spans="10:11" x14ac:dyDescent="0.2">
      <c r="J809" s="18"/>
      <c r="K809" s="18"/>
    </row>
    <row r="810" spans="10:11" x14ac:dyDescent="0.2">
      <c r="J810" s="18"/>
      <c r="K810" s="18"/>
    </row>
    <row r="811" spans="10:11" x14ac:dyDescent="0.2">
      <c r="J811" s="18"/>
      <c r="K811" s="18"/>
    </row>
    <row r="812" spans="10:11" x14ac:dyDescent="0.2">
      <c r="J812" s="18"/>
      <c r="K812" s="18"/>
    </row>
    <row r="813" spans="10:11" x14ac:dyDescent="0.2">
      <c r="J813" s="18"/>
      <c r="K813" s="18"/>
    </row>
    <row r="814" spans="10:11" x14ac:dyDescent="0.2">
      <c r="J814" s="18"/>
      <c r="K814" s="18"/>
    </row>
    <row r="815" spans="10:11" x14ac:dyDescent="0.2">
      <c r="J815" s="18"/>
      <c r="K815" s="18"/>
    </row>
    <row r="816" spans="10:11" x14ac:dyDescent="0.2">
      <c r="J816" s="18"/>
      <c r="K816" s="18"/>
    </row>
    <row r="817" spans="10:11" x14ac:dyDescent="0.2">
      <c r="J817" s="18"/>
      <c r="K817" s="18"/>
    </row>
    <row r="818" spans="10:11" x14ac:dyDescent="0.2">
      <c r="J818" s="18"/>
      <c r="K818" s="18"/>
    </row>
    <row r="819" spans="10:11" x14ac:dyDescent="0.2">
      <c r="J819" s="18"/>
      <c r="K819" s="18"/>
    </row>
    <row r="820" spans="10:11" x14ac:dyDescent="0.2">
      <c r="J820" s="18"/>
      <c r="K820" s="18"/>
    </row>
    <row r="821" spans="10:11" x14ac:dyDescent="0.2">
      <c r="J821" s="18"/>
      <c r="K821" s="18"/>
    </row>
    <row r="822" spans="10:11" x14ac:dyDescent="0.2">
      <c r="J822" s="18"/>
      <c r="K822" s="18"/>
    </row>
    <row r="823" spans="10:11" x14ac:dyDescent="0.2">
      <c r="J823" s="18"/>
      <c r="K823" s="18"/>
    </row>
    <row r="824" spans="10:11" x14ac:dyDescent="0.2">
      <c r="J824" s="18"/>
      <c r="K824" s="18"/>
    </row>
    <row r="825" spans="10:11" x14ac:dyDescent="0.2">
      <c r="J825" s="18"/>
      <c r="K825" s="18"/>
    </row>
    <row r="826" spans="10:11" x14ac:dyDescent="0.2">
      <c r="J826" s="18"/>
      <c r="K826" s="18"/>
    </row>
    <row r="827" spans="10:11" x14ac:dyDescent="0.2">
      <c r="J827" s="18"/>
      <c r="K827" s="18"/>
    </row>
    <row r="828" spans="10:11" x14ac:dyDescent="0.2">
      <c r="J828" s="18"/>
      <c r="K828" s="18"/>
    </row>
    <row r="829" spans="10:11" x14ac:dyDescent="0.2">
      <c r="J829" s="18"/>
      <c r="K829" s="18"/>
    </row>
    <row r="830" spans="10:11" x14ac:dyDescent="0.2">
      <c r="J830" s="18"/>
      <c r="K830" s="18"/>
    </row>
    <row r="831" spans="10:11" x14ac:dyDescent="0.2">
      <c r="J831" s="18"/>
      <c r="K831" s="18"/>
    </row>
    <row r="832" spans="10:11" x14ac:dyDescent="0.2">
      <c r="J832" s="18"/>
      <c r="K832" s="18"/>
    </row>
    <row r="833" spans="10:11" x14ac:dyDescent="0.2">
      <c r="J833" s="18"/>
      <c r="K833" s="18"/>
    </row>
    <row r="834" spans="10:11" x14ac:dyDescent="0.2">
      <c r="J834" s="18"/>
      <c r="K834" s="18"/>
    </row>
    <row r="835" spans="10:11" x14ac:dyDescent="0.2">
      <c r="J835" s="18"/>
      <c r="K835" s="18"/>
    </row>
    <row r="836" spans="10:11" x14ac:dyDescent="0.2">
      <c r="J836" s="18"/>
      <c r="K836" s="18"/>
    </row>
    <row r="837" spans="10:11" x14ac:dyDescent="0.2">
      <c r="J837" s="18"/>
      <c r="K837" s="18"/>
    </row>
    <row r="838" spans="10:11" x14ac:dyDescent="0.2">
      <c r="J838" s="18"/>
      <c r="K838" s="18"/>
    </row>
    <row r="839" spans="10:11" x14ac:dyDescent="0.2">
      <c r="J839" s="18"/>
      <c r="K839" s="18"/>
    </row>
    <row r="840" spans="10:11" x14ac:dyDescent="0.2">
      <c r="J840" s="18"/>
      <c r="K840" s="18"/>
    </row>
    <row r="841" spans="10:11" x14ac:dyDescent="0.2">
      <c r="J841" s="18"/>
      <c r="K841" s="18"/>
    </row>
    <row r="842" spans="10:11" x14ac:dyDescent="0.2">
      <c r="J842" s="18"/>
      <c r="K842" s="18"/>
    </row>
    <row r="843" spans="10:11" x14ac:dyDescent="0.2">
      <c r="J843" s="18"/>
      <c r="K843" s="18"/>
    </row>
    <row r="844" spans="10:11" x14ac:dyDescent="0.2">
      <c r="J844" s="18"/>
      <c r="K844" s="18"/>
    </row>
    <row r="845" spans="10:11" x14ac:dyDescent="0.2">
      <c r="J845" s="18"/>
      <c r="K845" s="18"/>
    </row>
    <row r="846" spans="10:11" x14ac:dyDescent="0.2">
      <c r="J846" s="18"/>
      <c r="K846" s="18"/>
    </row>
    <row r="847" spans="10:11" x14ac:dyDescent="0.2">
      <c r="J847" s="18"/>
      <c r="K847" s="18"/>
    </row>
    <row r="848" spans="10:11" x14ac:dyDescent="0.2">
      <c r="J848" s="18"/>
      <c r="K848" s="18"/>
    </row>
    <row r="849" spans="10:11" x14ac:dyDescent="0.2">
      <c r="J849" s="18"/>
      <c r="K849" s="18"/>
    </row>
    <row r="850" spans="10:11" x14ac:dyDescent="0.2">
      <c r="J850" s="18"/>
      <c r="K850" s="18"/>
    </row>
    <row r="851" spans="10:11" x14ac:dyDescent="0.2">
      <c r="J851" s="18"/>
      <c r="K851" s="18"/>
    </row>
    <row r="852" spans="10:11" x14ac:dyDescent="0.2">
      <c r="J852" s="18"/>
      <c r="K852" s="18"/>
    </row>
    <row r="853" spans="10:11" x14ac:dyDescent="0.2">
      <c r="J853" s="18"/>
      <c r="K853" s="18"/>
    </row>
    <row r="854" spans="10:11" x14ac:dyDescent="0.2">
      <c r="J854" s="18"/>
      <c r="K854" s="18"/>
    </row>
    <row r="855" spans="10:11" x14ac:dyDescent="0.2">
      <c r="J855" s="18"/>
      <c r="K855" s="18"/>
    </row>
    <row r="856" spans="10:11" x14ac:dyDescent="0.2">
      <c r="J856" s="18"/>
      <c r="K856" s="18"/>
    </row>
    <row r="857" spans="10:11" x14ac:dyDescent="0.2">
      <c r="J857" s="18"/>
      <c r="K857" s="18"/>
    </row>
    <row r="858" spans="10:11" x14ac:dyDescent="0.2">
      <c r="J858" s="18"/>
      <c r="K858" s="18"/>
    </row>
    <row r="859" spans="10:11" x14ac:dyDescent="0.2">
      <c r="J859" s="18"/>
      <c r="K859" s="18"/>
    </row>
    <row r="860" spans="10:11" x14ac:dyDescent="0.2">
      <c r="J860" s="18"/>
      <c r="K860" s="18"/>
    </row>
    <row r="861" spans="10:11" x14ac:dyDescent="0.2">
      <c r="J861" s="18"/>
      <c r="K861" s="18"/>
    </row>
    <row r="862" spans="10:11" x14ac:dyDescent="0.2">
      <c r="J862" s="18"/>
      <c r="K862" s="18"/>
    </row>
    <row r="863" spans="10:11" x14ac:dyDescent="0.2">
      <c r="J863" s="18"/>
      <c r="K863" s="18"/>
    </row>
    <row r="864" spans="10:11" x14ac:dyDescent="0.2">
      <c r="J864" s="18"/>
      <c r="K864" s="18"/>
    </row>
    <row r="865" spans="10:11" x14ac:dyDescent="0.2">
      <c r="J865" s="18"/>
      <c r="K865" s="18"/>
    </row>
    <row r="866" spans="10:11" x14ac:dyDescent="0.2">
      <c r="J866" s="18"/>
      <c r="K866" s="18"/>
    </row>
    <row r="867" spans="10:11" x14ac:dyDescent="0.2">
      <c r="J867" s="18"/>
      <c r="K867" s="18"/>
    </row>
    <row r="868" spans="10:11" x14ac:dyDescent="0.2">
      <c r="J868" s="18"/>
      <c r="K868" s="18"/>
    </row>
    <row r="869" spans="10:11" x14ac:dyDescent="0.2">
      <c r="J869" s="18"/>
      <c r="K869" s="18"/>
    </row>
    <row r="870" spans="10:11" x14ac:dyDescent="0.2">
      <c r="J870" s="18"/>
      <c r="K870" s="18"/>
    </row>
    <row r="871" spans="10:11" x14ac:dyDescent="0.2">
      <c r="J871" s="18"/>
      <c r="K871" s="18"/>
    </row>
    <row r="872" spans="10:11" x14ac:dyDescent="0.2">
      <c r="J872" s="18"/>
      <c r="K872" s="18"/>
    </row>
    <row r="873" spans="10:11" x14ac:dyDescent="0.2">
      <c r="J873" s="18"/>
      <c r="K873" s="18"/>
    </row>
    <row r="874" spans="10:11" x14ac:dyDescent="0.2">
      <c r="J874" s="18"/>
      <c r="K874" s="18"/>
    </row>
    <row r="875" spans="10:11" x14ac:dyDescent="0.2">
      <c r="J875" s="18"/>
      <c r="K875" s="18"/>
    </row>
    <row r="876" spans="10:11" x14ac:dyDescent="0.2">
      <c r="J876" s="18"/>
      <c r="K876" s="18"/>
    </row>
    <row r="877" spans="10:11" x14ac:dyDescent="0.2">
      <c r="J877" s="18"/>
      <c r="K877" s="18"/>
    </row>
    <row r="878" spans="10:11" x14ac:dyDescent="0.2">
      <c r="J878" s="18"/>
      <c r="K878" s="18"/>
    </row>
    <row r="879" spans="10:11" x14ac:dyDescent="0.2">
      <c r="J879" s="18"/>
      <c r="K879" s="18"/>
    </row>
    <row r="880" spans="10:11" x14ac:dyDescent="0.2">
      <c r="J880" s="18"/>
      <c r="K880" s="18"/>
    </row>
    <row r="881" spans="10:11" x14ac:dyDescent="0.2">
      <c r="J881" s="18"/>
      <c r="K881" s="18"/>
    </row>
    <row r="882" spans="10:11" x14ac:dyDescent="0.2">
      <c r="J882" s="18"/>
      <c r="K882" s="18"/>
    </row>
    <row r="883" spans="10:11" x14ac:dyDescent="0.2">
      <c r="J883" s="18"/>
      <c r="K883" s="18"/>
    </row>
    <row r="884" spans="10:11" x14ac:dyDescent="0.2">
      <c r="J884" s="18"/>
      <c r="K884" s="18"/>
    </row>
    <row r="885" spans="10:11" x14ac:dyDescent="0.2">
      <c r="J885" s="18"/>
      <c r="K885" s="18"/>
    </row>
    <row r="886" spans="10:11" x14ac:dyDescent="0.2">
      <c r="J886" s="18"/>
      <c r="K886" s="18"/>
    </row>
    <row r="887" spans="10:11" x14ac:dyDescent="0.2">
      <c r="J887" s="18"/>
      <c r="K887" s="18"/>
    </row>
    <row r="888" spans="10:11" x14ac:dyDescent="0.2">
      <c r="J888" s="18"/>
      <c r="K888" s="18"/>
    </row>
    <row r="889" spans="10:11" x14ac:dyDescent="0.2">
      <c r="J889" s="18"/>
      <c r="K889" s="18"/>
    </row>
    <row r="890" spans="10:11" x14ac:dyDescent="0.2">
      <c r="J890" s="18"/>
      <c r="K890" s="18"/>
    </row>
    <row r="891" spans="10:11" x14ac:dyDescent="0.2">
      <c r="J891" s="18"/>
      <c r="K891" s="18"/>
    </row>
    <row r="892" spans="10:11" x14ac:dyDescent="0.2">
      <c r="J892" s="18"/>
      <c r="K892" s="18"/>
    </row>
    <row r="893" spans="10:11" x14ac:dyDescent="0.2">
      <c r="J893" s="18"/>
      <c r="K893" s="18"/>
    </row>
    <row r="894" spans="10:11" x14ac:dyDescent="0.2">
      <c r="J894" s="18"/>
      <c r="K894" s="18"/>
    </row>
    <row r="895" spans="10:11" x14ac:dyDescent="0.2">
      <c r="J895" s="18"/>
      <c r="K895" s="18"/>
    </row>
    <row r="896" spans="10:11" x14ac:dyDescent="0.2">
      <c r="J896" s="18"/>
      <c r="K896" s="18"/>
    </row>
    <row r="897" spans="10:11" x14ac:dyDescent="0.2">
      <c r="J897" s="18"/>
      <c r="K897" s="18"/>
    </row>
    <row r="898" spans="10:11" x14ac:dyDescent="0.2">
      <c r="J898" s="18"/>
      <c r="K898" s="18"/>
    </row>
    <row r="899" spans="10:11" x14ac:dyDescent="0.2">
      <c r="J899" s="18"/>
      <c r="K899" s="18"/>
    </row>
    <row r="900" spans="10:11" x14ac:dyDescent="0.2">
      <c r="J900" s="18"/>
      <c r="K900" s="18"/>
    </row>
    <row r="901" spans="10:11" x14ac:dyDescent="0.2">
      <c r="J901" s="18"/>
      <c r="K901" s="18"/>
    </row>
    <row r="902" spans="10:11" x14ac:dyDescent="0.2">
      <c r="J902" s="18"/>
      <c r="K902" s="18"/>
    </row>
    <row r="903" spans="10:11" x14ac:dyDescent="0.2">
      <c r="J903" s="18"/>
      <c r="K903" s="18"/>
    </row>
    <row r="904" spans="10:11" x14ac:dyDescent="0.2">
      <c r="J904" s="18"/>
      <c r="K904" s="18"/>
    </row>
    <row r="905" spans="10:11" x14ac:dyDescent="0.2">
      <c r="J905" s="18"/>
      <c r="K905" s="18"/>
    </row>
    <row r="906" spans="10:11" x14ac:dyDescent="0.2">
      <c r="J906" s="18"/>
      <c r="K906" s="18"/>
    </row>
    <row r="907" spans="10:11" x14ac:dyDescent="0.2">
      <c r="J907" s="18"/>
      <c r="K907" s="18"/>
    </row>
    <row r="908" spans="10:11" x14ac:dyDescent="0.2">
      <c r="J908" s="18"/>
      <c r="K908" s="18"/>
    </row>
    <row r="909" spans="10:11" x14ac:dyDescent="0.2">
      <c r="J909" s="18"/>
      <c r="K909" s="18"/>
    </row>
    <row r="910" spans="10:11" x14ac:dyDescent="0.2">
      <c r="J910" s="18"/>
      <c r="K910" s="18"/>
    </row>
    <row r="911" spans="10:11" x14ac:dyDescent="0.2">
      <c r="J911" s="18"/>
      <c r="K911" s="18"/>
    </row>
    <row r="912" spans="10:11" x14ac:dyDescent="0.2">
      <c r="J912" s="18"/>
      <c r="K912" s="18"/>
    </row>
    <row r="913" spans="10:11" x14ac:dyDescent="0.2">
      <c r="J913" s="18"/>
      <c r="K913" s="18"/>
    </row>
    <row r="914" spans="10:11" x14ac:dyDescent="0.2">
      <c r="J914" s="18"/>
      <c r="K914" s="18"/>
    </row>
    <row r="915" spans="10:11" x14ac:dyDescent="0.2">
      <c r="J915" s="18"/>
      <c r="K915" s="18"/>
    </row>
    <row r="916" spans="10:11" x14ac:dyDescent="0.2">
      <c r="J916" s="18"/>
      <c r="K916" s="18"/>
    </row>
    <row r="917" spans="10:11" x14ac:dyDescent="0.2">
      <c r="J917" s="18"/>
      <c r="K917" s="18"/>
    </row>
    <row r="918" spans="10:11" x14ac:dyDescent="0.2">
      <c r="J918" s="18"/>
      <c r="K918" s="18"/>
    </row>
    <row r="919" spans="10:11" x14ac:dyDescent="0.2">
      <c r="J919" s="18"/>
      <c r="K919" s="18"/>
    </row>
    <row r="920" spans="10:11" x14ac:dyDescent="0.2">
      <c r="J920" s="18"/>
      <c r="K920" s="18"/>
    </row>
    <row r="921" spans="10:11" x14ac:dyDescent="0.2">
      <c r="J921" s="18"/>
      <c r="K921" s="18"/>
    </row>
    <row r="922" spans="10:11" x14ac:dyDescent="0.2">
      <c r="J922" s="18"/>
      <c r="K922" s="18"/>
    </row>
    <row r="923" spans="10:11" x14ac:dyDescent="0.2">
      <c r="J923" s="18"/>
      <c r="K923" s="18"/>
    </row>
    <row r="924" spans="10:11" x14ac:dyDescent="0.2">
      <c r="J924" s="18"/>
      <c r="K924" s="18"/>
    </row>
    <row r="925" spans="10:11" x14ac:dyDescent="0.2">
      <c r="J925" s="18"/>
      <c r="K925" s="18"/>
    </row>
    <row r="926" spans="10:11" x14ac:dyDescent="0.2">
      <c r="J926" s="18"/>
      <c r="K926" s="18"/>
    </row>
    <row r="927" spans="10:11" x14ac:dyDescent="0.2">
      <c r="J927" s="18"/>
      <c r="K927" s="18"/>
    </row>
    <row r="928" spans="10:11" x14ac:dyDescent="0.2">
      <c r="J928" s="18"/>
      <c r="K928" s="18"/>
    </row>
    <row r="929" spans="10:11" x14ac:dyDescent="0.2">
      <c r="J929" s="18"/>
      <c r="K929" s="18"/>
    </row>
    <row r="930" spans="10:11" x14ac:dyDescent="0.2">
      <c r="J930" s="18"/>
      <c r="K930" s="18"/>
    </row>
    <row r="931" spans="10:11" x14ac:dyDescent="0.2">
      <c r="J931" s="18"/>
      <c r="K931" s="18"/>
    </row>
    <row r="932" spans="10:11" x14ac:dyDescent="0.2">
      <c r="J932" s="18"/>
      <c r="K932" s="18"/>
    </row>
    <row r="933" spans="10:11" x14ac:dyDescent="0.2">
      <c r="J933" s="18"/>
      <c r="K933" s="18"/>
    </row>
    <row r="934" spans="10:11" x14ac:dyDescent="0.2">
      <c r="J934" s="18"/>
      <c r="K934" s="18"/>
    </row>
    <row r="935" spans="10:11" x14ac:dyDescent="0.2">
      <c r="J935" s="18"/>
      <c r="K935" s="18"/>
    </row>
    <row r="936" spans="10:11" x14ac:dyDescent="0.2">
      <c r="J936" s="18"/>
      <c r="K936" s="18"/>
    </row>
    <row r="937" spans="10:11" x14ac:dyDescent="0.2">
      <c r="J937" s="18"/>
      <c r="K937" s="18"/>
    </row>
    <row r="938" spans="10:11" x14ac:dyDescent="0.2">
      <c r="J938" s="18"/>
      <c r="K938" s="18"/>
    </row>
    <row r="939" spans="10:11" x14ac:dyDescent="0.2">
      <c r="J939" s="18"/>
      <c r="K939" s="18"/>
    </row>
    <row r="940" spans="10:11" x14ac:dyDescent="0.2">
      <c r="J940" s="18"/>
      <c r="K940" s="18"/>
    </row>
    <row r="941" spans="10:11" x14ac:dyDescent="0.2">
      <c r="J941" s="18"/>
      <c r="K941" s="18"/>
    </row>
  </sheetData>
  <mergeCells count="5">
    <mergeCell ref="J1:K1"/>
    <mergeCell ref="A1:B1"/>
    <mergeCell ref="E1:F1"/>
    <mergeCell ref="C1:D1"/>
    <mergeCell ref="H1:I1"/>
  </mergeCells>
  <phoneticPr fontId="2" type="noConversion"/>
  <pageMargins left="0.78740157499999996" right="0.78740157499999996" top="0.984251969" bottom="0.984251969" header="0.4921259845" footer="0.492125984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941"/>
  <sheetViews>
    <sheetView workbookViewId="0">
      <selection activeCell="I2" sqref="H1:I1048576"/>
    </sheetView>
  </sheetViews>
  <sheetFormatPr baseColWidth="10" defaultRowHeight="12.75" x14ac:dyDescent="0.2"/>
  <cols>
    <col min="1" max="4" width="11.42578125" style="17"/>
    <col min="5" max="5" width="20.85546875" style="17" customWidth="1"/>
    <col min="6" max="6" width="11.42578125" style="17"/>
    <col min="7" max="7" width="2.7109375" style="42" customWidth="1"/>
    <col min="8" max="8" width="11.42578125" style="18" hidden="1" customWidth="1"/>
    <col min="9" max="9" width="14.42578125" style="18" hidden="1" customWidth="1"/>
    <col min="10" max="10" width="11" style="17" customWidth="1"/>
    <col min="11" max="11" width="13.85546875" style="17" bestFit="1" customWidth="1"/>
    <col min="12" max="12" width="2.7109375" style="42" customWidth="1"/>
    <col min="13" max="37" width="11.42578125" style="18"/>
    <col min="38" max="16384" width="11.42578125" style="17"/>
  </cols>
  <sheetData>
    <row r="1" spans="1:15" ht="13.5" thickBot="1" x14ac:dyDescent="0.25">
      <c r="A1" s="86" t="s">
        <v>2</v>
      </c>
      <c r="B1" s="87"/>
      <c r="C1" s="86" t="s">
        <v>3</v>
      </c>
      <c r="D1" s="87"/>
      <c r="E1" s="86" t="s">
        <v>1</v>
      </c>
      <c r="F1" s="87"/>
      <c r="G1" s="37"/>
      <c r="H1" s="86" t="s">
        <v>4</v>
      </c>
      <c r="I1" s="87"/>
      <c r="J1" s="86" t="s">
        <v>5</v>
      </c>
      <c r="K1" s="87"/>
      <c r="L1" s="37"/>
    </row>
    <row r="2" spans="1:15" x14ac:dyDescent="0.2">
      <c r="A2" s="38">
        <f>+DATEVALUE(CONCATENATE("01.01.",YEAR(K2)))</f>
        <v>42370</v>
      </c>
      <c r="B2" s="38">
        <f>+EOMONTH(A2,2)</f>
        <v>42460</v>
      </c>
      <c r="C2" s="39">
        <f>+H2</f>
        <v>20</v>
      </c>
      <c r="D2" s="40">
        <f t="shared" ref="D2:D65" si="0">+C2/MAX($H:$H)</f>
        <v>9.4786729857819899E-2</v>
      </c>
      <c r="E2" s="41">
        <f>+I2</f>
        <v>268395.28999999998</v>
      </c>
      <c r="F2" s="40">
        <f t="shared" ref="F2:F65" si="1">+E2/MAX($I:$I)</f>
        <v>0.10023843721679762</v>
      </c>
      <c r="H2" s="43">
        <f>+COUNTIF(Rohdaten!$A$1:'Rohdaten'!$A$65536,"&lt;"&amp;B2)</f>
        <v>20</v>
      </c>
      <c r="I2" s="44">
        <f>+SUMIF(Rohdaten!$A$1:'Rohdaten'!$A$65536,"&lt;"&amp;B2,Rohdaten!$B$1:'Rohdaten'!$B$65536)</f>
        <v>268395.28999999998</v>
      </c>
      <c r="J2" s="45" t="s">
        <v>6</v>
      </c>
      <c r="K2" s="38">
        <f>+MIN(Rohdaten!$A$2:$A$65536)</f>
        <v>42370</v>
      </c>
    </row>
    <row r="3" spans="1:15" x14ac:dyDescent="0.2">
      <c r="A3" s="38">
        <f>+B2+1</f>
        <v>42461</v>
      </c>
      <c r="B3" s="38">
        <f t="shared" ref="B3:B66" si="2">+EOMONTH(A3,2)</f>
        <v>42551</v>
      </c>
      <c r="C3" s="46">
        <f>+H3-SUM(C$2:C2)</f>
        <v>11</v>
      </c>
      <c r="D3" s="47">
        <f t="shared" si="0"/>
        <v>5.2132701421800945E-2</v>
      </c>
      <c r="E3" s="48">
        <f>+I3-SUM(E$2:E2)</f>
        <v>255308.94</v>
      </c>
      <c r="F3" s="47">
        <f t="shared" si="1"/>
        <v>9.5351036723025778E-2</v>
      </c>
      <c r="H3" s="43">
        <f>+COUNTIF(Rohdaten!$A$1:'Rohdaten'!$A$65536,"&lt;"&amp;B3)</f>
        <v>31</v>
      </c>
      <c r="I3" s="44">
        <f>+SUMIF(Rohdaten!$A$1:'Rohdaten'!$A$65536,"&lt;"&amp;B3,Rohdaten!$B$1:'Rohdaten'!$B$65536)</f>
        <v>523704.23</v>
      </c>
      <c r="J3" s="49" t="s">
        <v>7</v>
      </c>
      <c r="K3" s="50">
        <f>+MAX(Rohdaten!$A$2:$A$65536)</f>
        <v>43434</v>
      </c>
    </row>
    <row r="4" spans="1:15" x14ac:dyDescent="0.2">
      <c r="A4" s="38">
        <f t="shared" ref="A4:A67" si="3">+B3+1</f>
        <v>42552</v>
      </c>
      <c r="B4" s="38">
        <f t="shared" si="2"/>
        <v>42643</v>
      </c>
      <c r="C4" s="46">
        <f>+H4-SUM(C$2:C3)</f>
        <v>13</v>
      </c>
      <c r="D4" s="47">
        <f t="shared" si="0"/>
        <v>6.1611374407582936E-2</v>
      </c>
      <c r="E4" s="48">
        <f>+I4-SUM(E$2:E3)</f>
        <v>238505.57999999984</v>
      </c>
      <c r="F4" s="47">
        <f t="shared" si="1"/>
        <v>8.9075432756982764E-2</v>
      </c>
      <c r="H4" s="43">
        <f>+COUNTIF(Rohdaten!$A$1:'Rohdaten'!$A$65536,"&lt;"&amp;B4)</f>
        <v>44</v>
      </c>
      <c r="I4" s="44">
        <f>+SUMIF(Rohdaten!$A$1:'Rohdaten'!$A$65536,"&lt;"&amp;B4,Rohdaten!$B$1:'Rohdaten'!$B$65536)</f>
        <v>762209.80999999982</v>
      </c>
      <c r="J4" s="49" t="s">
        <v>3</v>
      </c>
      <c r="K4" s="51">
        <f>+COUNT(Rohdaten!$A$2:$A$65536)</f>
        <v>211</v>
      </c>
      <c r="O4" s="52"/>
    </row>
    <row r="5" spans="1:15" x14ac:dyDescent="0.2">
      <c r="A5" s="38">
        <f t="shared" si="3"/>
        <v>42644</v>
      </c>
      <c r="B5" s="38">
        <f t="shared" si="2"/>
        <v>42735</v>
      </c>
      <c r="C5" s="46">
        <f>+H5-SUM(C$2:C4)</f>
        <v>11</v>
      </c>
      <c r="D5" s="47">
        <f t="shared" si="0"/>
        <v>5.2132701421800945E-2</v>
      </c>
      <c r="E5" s="48">
        <f>+I5-SUM(E$2:E4)</f>
        <v>321911.00999999978</v>
      </c>
      <c r="F5" s="47">
        <f t="shared" si="1"/>
        <v>0.12022512230106905</v>
      </c>
      <c r="H5" s="43">
        <f>+COUNTIF(Rohdaten!$A$1:'Rohdaten'!$A$65536,"&lt;"&amp;B5)</f>
        <v>55</v>
      </c>
      <c r="I5" s="44">
        <f>+SUMIF(Rohdaten!$A$1:'Rohdaten'!$A$65536,"&lt;"&amp;B5,Rohdaten!$B$1:'Rohdaten'!$B$65536)</f>
        <v>1084120.8199999996</v>
      </c>
      <c r="J5" s="49" t="s">
        <v>8</v>
      </c>
      <c r="K5" s="48">
        <f>+SUM(Rohdaten!$B$2:$B$65536)</f>
        <v>2677568.58</v>
      </c>
    </row>
    <row r="6" spans="1:15" x14ac:dyDescent="0.2">
      <c r="A6" s="38">
        <f t="shared" si="3"/>
        <v>42736</v>
      </c>
      <c r="B6" s="38">
        <f t="shared" si="2"/>
        <v>42825</v>
      </c>
      <c r="C6" s="46">
        <f>+H6-SUM(C$2:C5)</f>
        <v>22</v>
      </c>
      <c r="D6" s="47">
        <f t="shared" si="0"/>
        <v>0.10426540284360189</v>
      </c>
      <c r="E6" s="48">
        <f>+I6-SUM(E$2:E5)</f>
        <v>206888.19999999995</v>
      </c>
      <c r="F6" s="47">
        <f t="shared" si="1"/>
        <v>7.7267189921985099E-2</v>
      </c>
      <c r="H6" s="43">
        <f>+COUNTIF(Rohdaten!$A$1:'Rohdaten'!$A$65536,"&lt;"&amp;B6)</f>
        <v>77</v>
      </c>
      <c r="I6" s="44">
        <f>+SUMIF(Rohdaten!$A$1:'Rohdaten'!$A$65536,"&lt;"&amp;B6,Rohdaten!$B$1:'Rohdaten'!$B$65536)</f>
        <v>1291009.0199999996</v>
      </c>
      <c r="J6" s="49" t="s">
        <v>9</v>
      </c>
      <c r="K6" s="48">
        <f>+AVERAGE(Rohdaten!$B$2:$B$65536)</f>
        <v>12689.898483412322</v>
      </c>
    </row>
    <row r="7" spans="1:15" x14ac:dyDescent="0.2">
      <c r="A7" s="38">
        <f t="shared" si="3"/>
        <v>42826</v>
      </c>
      <c r="B7" s="38">
        <f t="shared" si="2"/>
        <v>42916</v>
      </c>
      <c r="C7" s="46">
        <f>+H7-SUM(C$2:C6)</f>
        <v>21</v>
      </c>
      <c r="D7" s="47">
        <f t="shared" si="0"/>
        <v>9.9526066350710901E-2</v>
      </c>
      <c r="E7" s="48">
        <f>+I7-SUM(E$2:E6)</f>
        <v>245900.25</v>
      </c>
      <c r="F7" s="47">
        <f t="shared" si="1"/>
        <v>9.183714353265976E-2</v>
      </c>
      <c r="H7" s="43">
        <f>+COUNTIF(Rohdaten!$A$1:'Rohdaten'!$A$65536,"&lt;"&amp;B7)</f>
        <v>98</v>
      </c>
      <c r="I7" s="44">
        <f>+SUMIF(Rohdaten!$A$1:'Rohdaten'!$A$65536,"&lt;"&amp;B7,Rohdaten!$B$1:'Rohdaten'!$B$65536)</f>
        <v>1536909.2699999996</v>
      </c>
      <c r="J7" s="18"/>
      <c r="K7" s="18"/>
    </row>
    <row r="8" spans="1:15" x14ac:dyDescent="0.2">
      <c r="A8" s="38">
        <f t="shared" si="3"/>
        <v>42917</v>
      </c>
      <c r="B8" s="38">
        <f t="shared" si="2"/>
        <v>43008</v>
      </c>
      <c r="C8" s="46">
        <f>+H8-SUM(C$2:C7)</f>
        <v>16</v>
      </c>
      <c r="D8" s="47">
        <f t="shared" si="0"/>
        <v>7.582938388625593E-2</v>
      </c>
      <c r="E8" s="48">
        <f>+I8-SUM(E$2:E7)</f>
        <v>194293.46999999974</v>
      </c>
      <c r="F8" s="47">
        <f t="shared" si="1"/>
        <v>7.2563396303373009E-2</v>
      </c>
      <c r="H8" s="43">
        <f>+COUNTIF(Rohdaten!$A$1:'Rohdaten'!$A$65536,"&lt;"&amp;B8)</f>
        <v>114</v>
      </c>
      <c r="I8" s="44">
        <f>+SUMIF(Rohdaten!$A$1:'Rohdaten'!$A$65536,"&lt;"&amp;B8,Rohdaten!$B$1:'Rohdaten'!$B$65536)</f>
        <v>1731202.7399999993</v>
      </c>
      <c r="J8" s="18"/>
      <c r="K8" s="18"/>
    </row>
    <row r="9" spans="1:15" x14ac:dyDescent="0.2">
      <c r="A9" s="38">
        <f t="shared" si="3"/>
        <v>43009</v>
      </c>
      <c r="B9" s="38">
        <f t="shared" si="2"/>
        <v>43100</v>
      </c>
      <c r="C9" s="46">
        <f>+H9-SUM(C$2:C8)</f>
        <v>17</v>
      </c>
      <c r="D9" s="47">
        <f t="shared" si="0"/>
        <v>8.0568720379146919E-2</v>
      </c>
      <c r="E9" s="48">
        <f>+I9-SUM(E$2:E8)</f>
        <v>346921.94999999972</v>
      </c>
      <c r="F9" s="47">
        <f t="shared" si="1"/>
        <v>0.12956603710968242</v>
      </c>
      <c r="H9" s="43">
        <f>+COUNTIF(Rohdaten!$A$1:'Rohdaten'!$A$65536,"&lt;"&amp;B9)</f>
        <v>131</v>
      </c>
      <c r="I9" s="44">
        <f>+SUMIF(Rohdaten!$A$1:'Rohdaten'!$A$65536,"&lt;"&amp;B9,Rohdaten!$B$1:'Rohdaten'!$B$65536)</f>
        <v>2078124.689999999</v>
      </c>
      <c r="J9" s="18"/>
      <c r="K9" s="18"/>
    </row>
    <row r="10" spans="1:15" x14ac:dyDescent="0.2">
      <c r="A10" s="38">
        <f t="shared" si="3"/>
        <v>43101</v>
      </c>
      <c r="B10" s="38">
        <f t="shared" si="2"/>
        <v>43190</v>
      </c>
      <c r="C10" s="46">
        <f>+H10-SUM(C$2:C9)</f>
        <v>14</v>
      </c>
      <c r="D10" s="47">
        <f t="shared" si="0"/>
        <v>6.6350710900473939E-2</v>
      </c>
      <c r="E10" s="48">
        <f>+I10-SUM(E$2:E9)</f>
        <v>152815.66000000015</v>
      </c>
      <c r="F10" s="47">
        <f t="shared" si="1"/>
        <v>5.7072547512489913E-2</v>
      </c>
      <c r="H10" s="43">
        <f>+COUNTIF(Rohdaten!$A$1:'Rohdaten'!$A$65536,"&lt;"&amp;B10)</f>
        <v>145</v>
      </c>
      <c r="I10" s="44">
        <f>+SUMIF(Rohdaten!$A$1:'Rohdaten'!$A$65536,"&lt;"&amp;B10,Rohdaten!$B$1:'Rohdaten'!$B$65536)</f>
        <v>2230940.3499999992</v>
      </c>
      <c r="J10" s="18"/>
      <c r="K10" s="18"/>
    </row>
    <row r="11" spans="1:15" x14ac:dyDescent="0.2">
      <c r="A11" s="38">
        <f t="shared" si="3"/>
        <v>43191</v>
      </c>
      <c r="B11" s="38">
        <f t="shared" si="2"/>
        <v>43281</v>
      </c>
      <c r="C11" s="46">
        <f>+H11-SUM(C$2:C10)</f>
        <v>21</v>
      </c>
      <c r="D11" s="47">
        <f t="shared" si="0"/>
        <v>9.9526066350710901E-2</v>
      </c>
      <c r="E11" s="48">
        <f>+I11-SUM(E$2:E10)</f>
        <v>245559.85000000056</v>
      </c>
      <c r="F11" s="47">
        <f t="shared" si="1"/>
        <v>9.1710013268829341E-2</v>
      </c>
      <c r="H11" s="43">
        <f>+COUNTIF(Rohdaten!$A$1:'Rohdaten'!$A$65536,"&lt;"&amp;B11)</f>
        <v>166</v>
      </c>
      <c r="I11" s="44">
        <f>+SUMIF(Rohdaten!$A$1:'Rohdaten'!$A$65536,"&lt;"&amp;B11,Rohdaten!$B$1:'Rohdaten'!$B$65536)</f>
        <v>2476500.1999999997</v>
      </c>
      <c r="J11" s="18"/>
      <c r="K11" s="18"/>
    </row>
    <row r="12" spans="1:15" x14ac:dyDescent="0.2">
      <c r="A12" s="38">
        <f t="shared" si="3"/>
        <v>43282</v>
      </c>
      <c r="B12" s="38">
        <f t="shared" si="2"/>
        <v>43373</v>
      </c>
      <c r="C12" s="46">
        <f>+H12-SUM(C$2:C11)</f>
        <v>26</v>
      </c>
      <c r="D12" s="47">
        <f t="shared" si="0"/>
        <v>0.12322274881516587</v>
      </c>
      <c r="E12" s="48">
        <f>+I12-SUM(E$2:E11)</f>
        <v>125183.69999999972</v>
      </c>
      <c r="F12" s="47">
        <f t="shared" si="1"/>
        <v>4.6752752080770128E-2</v>
      </c>
      <c r="H12" s="43">
        <f>+COUNTIF(Rohdaten!$A$1:'Rohdaten'!$A$65536,"&lt;"&amp;B12)</f>
        <v>192</v>
      </c>
      <c r="I12" s="44">
        <f>+SUMIF(Rohdaten!$A$1:'Rohdaten'!$A$65536,"&lt;"&amp;B12,Rohdaten!$B$1:'Rohdaten'!$B$65536)</f>
        <v>2601683.8999999994</v>
      </c>
      <c r="J12" s="18"/>
      <c r="K12" s="18"/>
    </row>
    <row r="13" spans="1:15" x14ac:dyDescent="0.2">
      <c r="A13" s="38">
        <f t="shared" si="3"/>
        <v>43374</v>
      </c>
      <c r="B13" s="38">
        <f t="shared" si="2"/>
        <v>43465</v>
      </c>
      <c r="C13" s="46">
        <f>+H13-SUM(C$2:C12)</f>
        <v>19</v>
      </c>
      <c r="D13" s="47">
        <f t="shared" si="0"/>
        <v>9.004739336492891E-2</v>
      </c>
      <c r="E13" s="48">
        <f>+I13-SUM(E$2:E12)</f>
        <v>75884.680000000633</v>
      </c>
      <c r="F13" s="47">
        <f t="shared" si="1"/>
        <v>2.8340891272335078E-2</v>
      </c>
      <c r="H13" s="43">
        <f>+COUNTIF(Rohdaten!$A$1:'Rohdaten'!$A$65536,"&lt;"&amp;B13)</f>
        <v>211</v>
      </c>
      <c r="I13" s="44">
        <f>+SUMIF(Rohdaten!$A$1:'Rohdaten'!$A$65536,"&lt;"&amp;B13,Rohdaten!$B$1:'Rohdaten'!$B$65536)</f>
        <v>2677568.58</v>
      </c>
      <c r="J13" s="18"/>
      <c r="K13" s="18"/>
    </row>
    <row r="14" spans="1:15" x14ac:dyDescent="0.2">
      <c r="A14" s="38">
        <f t="shared" si="3"/>
        <v>43466</v>
      </c>
      <c r="B14" s="38">
        <f t="shared" si="2"/>
        <v>43555</v>
      </c>
      <c r="C14" s="46">
        <f>+H14-SUM(C$2:C13)</f>
        <v>0</v>
      </c>
      <c r="D14" s="47">
        <f t="shared" si="0"/>
        <v>0</v>
      </c>
      <c r="E14" s="48">
        <f>+I14-SUM(E$2:E13)</f>
        <v>0</v>
      </c>
      <c r="F14" s="47">
        <f t="shared" si="1"/>
        <v>0</v>
      </c>
      <c r="H14" s="43">
        <f>+COUNTIF(Rohdaten!$A$1:'Rohdaten'!$A$65536,"&lt;"&amp;B14)</f>
        <v>211</v>
      </c>
      <c r="I14" s="44">
        <f>+SUMIF(Rohdaten!$A$1:'Rohdaten'!$A$65536,"&lt;"&amp;B14,Rohdaten!$B$1:'Rohdaten'!$B$65536)</f>
        <v>2677568.58</v>
      </c>
      <c r="J14" s="18"/>
      <c r="K14" s="18"/>
    </row>
    <row r="15" spans="1:15" x14ac:dyDescent="0.2">
      <c r="A15" s="38">
        <f t="shared" si="3"/>
        <v>43556</v>
      </c>
      <c r="B15" s="38">
        <f t="shared" si="2"/>
        <v>43646</v>
      </c>
      <c r="C15" s="46">
        <f>+H15-SUM(C$2:C14)</f>
        <v>0</v>
      </c>
      <c r="D15" s="47">
        <f t="shared" si="0"/>
        <v>0</v>
      </c>
      <c r="E15" s="48">
        <f>+I15-SUM(E$2:E14)</f>
        <v>0</v>
      </c>
      <c r="F15" s="47">
        <f t="shared" si="1"/>
        <v>0</v>
      </c>
      <c r="H15" s="43">
        <f>+COUNTIF(Rohdaten!$A$1:'Rohdaten'!$A$65536,"&lt;"&amp;B15)</f>
        <v>211</v>
      </c>
      <c r="I15" s="44">
        <f>+SUMIF(Rohdaten!$A$1:'Rohdaten'!$A$65536,"&lt;"&amp;B15,Rohdaten!$B$1:'Rohdaten'!$B$65536)</f>
        <v>2677568.58</v>
      </c>
      <c r="J15" s="18"/>
      <c r="K15" s="18"/>
    </row>
    <row r="16" spans="1:15" x14ac:dyDescent="0.2">
      <c r="A16" s="38">
        <f t="shared" si="3"/>
        <v>43647</v>
      </c>
      <c r="B16" s="38">
        <f t="shared" si="2"/>
        <v>43738</v>
      </c>
      <c r="C16" s="46">
        <f>+H16-SUM(C$2:C15)</f>
        <v>0</v>
      </c>
      <c r="D16" s="47">
        <f t="shared" si="0"/>
        <v>0</v>
      </c>
      <c r="E16" s="48">
        <f>+I16-SUM(E$2:E15)</f>
        <v>0</v>
      </c>
      <c r="F16" s="47">
        <f t="shared" si="1"/>
        <v>0</v>
      </c>
      <c r="H16" s="43">
        <f>+COUNTIF(Rohdaten!$A$1:'Rohdaten'!$A$65536,"&lt;"&amp;B16)</f>
        <v>211</v>
      </c>
      <c r="I16" s="44">
        <f>+SUMIF(Rohdaten!$A$1:'Rohdaten'!$A$65536,"&lt;"&amp;B16,Rohdaten!$B$1:'Rohdaten'!$B$65536)</f>
        <v>2677568.58</v>
      </c>
      <c r="J16" s="18"/>
      <c r="K16" s="18"/>
    </row>
    <row r="17" spans="1:14" x14ac:dyDescent="0.2">
      <c r="A17" s="38">
        <f t="shared" si="3"/>
        <v>43739</v>
      </c>
      <c r="B17" s="38">
        <f t="shared" si="2"/>
        <v>43830</v>
      </c>
      <c r="C17" s="46">
        <f>+H17-SUM(C$2:C16)</f>
        <v>0</v>
      </c>
      <c r="D17" s="47">
        <f t="shared" si="0"/>
        <v>0</v>
      </c>
      <c r="E17" s="48">
        <f>+I17-SUM(E$2:E16)</f>
        <v>0</v>
      </c>
      <c r="F17" s="47">
        <f t="shared" si="1"/>
        <v>0</v>
      </c>
      <c r="H17" s="43">
        <f>+COUNTIF(Rohdaten!$A$1:'Rohdaten'!$A$65536,"&lt;"&amp;B17)</f>
        <v>211</v>
      </c>
      <c r="I17" s="44">
        <f>+SUMIF(Rohdaten!$A$1:'Rohdaten'!$A$65536,"&lt;"&amp;B17,Rohdaten!$B$1:'Rohdaten'!$B$65536)</f>
        <v>2677568.58</v>
      </c>
      <c r="J17" s="18"/>
      <c r="K17" s="18"/>
    </row>
    <row r="18" spans="1:14" x14ac:dyDescent="0.2">
      <c r="A18" s="38">
        <f t="shared" si="3"/>
        <v>43831</v>
      </c>
      <c r="B18" s="38">
        <f t="shared" si="2"/>
        <v>43921</v>
      </c>
      <c r="C18" s="46">
        <f>+H18-SUM(C$2:C17)</f>
        <v>0</v>
      </c>
      <c r="D18" s="47">
        <f t="shared" si="0"/>
        <v>0</v>
      </c>
      <c r="E18" s="48">
        <f>+I18-SUM(E$2:E17)</f>
        <v>0</v>
      </c>
      <c r="F18" s="47">
        <f t="shared" si="1"/>
        <v>0</v>
      </c>
      <c r="H18" s="43">
        <f>+COUNTIF(Rohdaten!$A$1:'Rohdaten'!$A$65536,"&lt;"&amp;B18)</f>
        <v>211</v>
      </c>
      <c r="I18" s="44">
        <f>+SUMIF(Rohdaten!$A$1:'Rohdaten'!$A$65536,"&lt;"&amp;B18,Rohdaten!$B$1:'Rohdaten'!$B$65536)</f>
        <v>2677568.58</v>
      </c>
      <c r="J18" s="18"/>
      <c r="K18" s="18"/>
    </row>
    <row r="19" spans="1:14" x14ac:dyDescent="0.2">
      <c r="A19" s="38">
        <f t="shared" si="3"/>
        <v>43922</v>
      </c>
      <c r="B19" s="38">
        <f t="shared" si="2"/>
        <v>44012</v>
      </c>
      <c r="C19" s="46">
        <f>+H19-SUM(C$2:C18)</f>
        <v>0</v>
      </c>
      <c r="D19" s="47">
        <f t="shared" si="0"/>
        <v>0</v>
      </c>
      <c r="E19" s="48">
        <f>+I19-SUM(E$2:E18)</f>
        <v>0</v>
      </c>
      <c r="F19" s="47">
        <f t="shared" si="1"/>
        <v>0</v>
      </c>
      <c r="H19" s="43">
        <f>+COUNTIF(Rohdaten!$A$1:'Rohdaten'!$A$65536,"&lt;"&amp;B19)</f>
        <v>211</v>
      </c>
      <c r="I19" s="44">
        <f>+SUMIF(Rohdaten!$A$1:'Rohdaten'!$A$65536,"&lt;"&amp;B19,Rohdaten!$B$1:'Rohdaten'!$B$65536)</f>
        <v>2677568.58</v>
      </c>
      <c r="J19" s="18"/>
      <c r="K19" s="18"/>
      <c r="N19" s="52"/>
    </row>
    <row r="20" spans="1:14" x14ac:dyDescent="0.2">
      <c r="A20" s="38">
        <f t="shared" si="3"/>
        <v>44013</v>
      </c>
      <c r="B20" s="38">
        <f t="shared" si="2"/>
        <v>44104</v>
      </c>
      <c r="C20" s="46">
        <f>+H20-SUM(C$2:C19)</f>
        <v>0</v>
      </c>
      <c r="D20" s="47">
        <f t="shared" si="0"/>
        <v>0</v>
      </c>
      <c r="E20" s="48">
        <f>+I20-SUM(E$2:E19)</f>
        <v>0</v>
      </c>
      <c r="F20" s="47">
        <f t="shared" si="1"/>
        <v>0</v>
      </c>
      <c r="H20" s="43">
        <f>+COUNTIF(Rohdaten!$A$1:'Rohdaten'!$A$65536,"&lt;"&amp;B20)</f>
        <v>211</v>
      </c>
      <c r="I20" s="44">
        <f>+SUMIF(Rohdaten!$A$1:'Rohdaten'!$A$65536,"&lt;"&amp;B20,Rohdaten!$B$1:'Rohdaten'!$B$65536)</f>
        <v>2677568.58</v>
      </c>
      <c r="J20" s="18"/>
      <c r="K20" s="18"/>
    </row>
    <row r="21" spans="1:14" x14ac:dyDescent="0.2">
      <c r="A21" s="38">
        <f t="shared" si="3"/>
        <v>44105</v>
      </c>
      <c r="B21" s="38">
        <f t="shared" si="2"/>
        <v>44196</v>
      </c>
      <c r="C21" s="46">
        <f>+H21-SUM(C$2:C20)</f>
        <v>0</v>
      </c>
      <c r="D21" s="47">
        <f t="shared" si="0"/>
        <v>0</v>
      </c>
      <c r="E21" s="48">
        <f>+I21-SUM(E$2:E20)</f>
        <v>0</v>
      </c>
      <c r="F21" s="47">
        <f t="shared" si="1"/>
        <v>0</v>
      </c>
      <c r="H21" s="43">
        <f>+COUNTIF(Rohdaten!$A$1:'Rohdaten'!$A$65536,"&lt;"&amp;B21)</f>
        <v>211</v>
      </c>
      <c r="I21" s="44">
        <f>+SUMIF(Rohdaten!$A$1:'Rohdaten'!$A$65536,"&lt;"&amp;B21,Rohdaten!$B$1:'Rohdaten'!$B$65536)</f>
        <v>2677568.58</v>
      </c>
      <c r="J21" s="18"/>
      <c r="K21" s="18"/>
    </row>
    <row r="22" spans="1:14" x14ac:dyDescent="0.2">
      <c r="A22" s="38">
        <f t="shared" si="3"/>
        <v>44197</v>
      </c>
      <c r="B22" s="38">
        <f t="shared" si="2"/>
        <v>44286</v>
      </c>
      <c r="C22" s="46">
        <f>+H22-SUM(C$2:C21)</f>
        <v>0</v>
      </c>
      <c r="D22" s="47">
        <f t="shared" si="0"/>
        <v>0</v>
      </c>
      <c r="E22" s="48">
        <f>+I22-SUM(E$2:E21)</f>
        <v>0</v>
      </c>
      <c r="F22" s="47">
        <f t="shared" si="1"/>
        <v>0</v>
      </c>
      <c r="H22" s="43">
        <f>+COUNTIF(Rohdaten!$A$1:'Rohdaten'!$A$65536,"&lt;"&amp;B22)</f>
        <v>211</v>
      </c>
      <c r="I22" s="44">
        <f>+SUMIF(Rohdaten!$A$1:'Rohdaten'!$A$65536,"&lt;"&amp;B22,Rohdaten!$B$1:'Rohdaten'!$B$65536)</f>
        <v>2677568.58</v>
      </c>
      <c r="J22" s="18"/>
      <c r="K22" s="18"/>
    </row>
    <row r="23" spans="1:14" x14ac:dyDescent="0.2">
      <c r="A23" s="38">
        <f t="shared" si="3"/>
        <v>44287</v>
      </c>
      <c r="B23" s="38">
        <f t="shared" si="2"/>
        <v>44377</v>
      </c>
      <c r="C23" s="46">
        <f>+H23-SUM(C$2:C22)</f>
        <v>0</v>
      </c>
      <c r="D23" s="47">
        <f t="shared" si="0"/>
        <v>0</v>
      </c>
      <c r="E23" s="48">
        <f>+I23-SUM(E$2:E22)</f>
        <v>0</v>
      </c>
      <c r="F23" s="47">
        <f t="shared" si="1"/>
        <v>0</v>
      </c>
      <c r="H23" s="43">
        <f>+COUNTIF(Rohdaten!$A$1:'Rohdaten'!$A$65536,"&lt;"&amp;B23)</f>
        <v>211</v>
      </c>
      <c r="I23" s="44">
        <f>+SUMIF(Rohdaten!$A$1:'Rohdaten'!$A$65536,"&lt;"&amp;B23,Rohdaten!$B$1:'Rohdaten'!$B$65536)</f>
        <v>2677568.58</v>
      </c>
      <c r="J23" s="18"/>
      <c r="K23" s="18"/>
    </row>
    <row r="24" spans="1:14" x14ac:dyDescent="0.2">
      <c r="A24" s="38">
        <f t="shared" si="3"/>
        <v>44378</v>
      </c>
      <c r="B24" s="38">
        <f t="shared" si="2"/>
        <v>44469</v>
      </c>
      <c r="C24" s="46">
        <f>+H24-SUM(C$2:C23)</f>
        <v>0</v>
      </c>
      <c r="D24" s="47">
        <f t="shared" si="0"/>
        <v>0</v>
      </c>
      <c r="E24" s="48">
        <f>+I24-SUM(E$2:E23)</f>
        <v>0</v>
      </c>
      <c r="F24" s="47">
        <f t="shared" si="1"/>
        <v>0</v>
      </c>
      <c r="H24" s="43">
        <f>+COUNTIF(Rohdaten!$A$1:'Rohdaten'!$A$65536,"&lt;"&amp;B24)</f>
        <v>211</v>
      </c>
      <c r="I24" s="44">
        <f>+SUMIF(Rohdaten!$A$1:'Rohdaten'!$A$65536,"&lt;"&amp;B24,Rohdaten!$B$1:'Rohdaten'!$B$65536)</f>
        <v>2677568.58</v>
      </c>
      <c r="J24" s="18"/>
      <c r="K24" s="18"/>
    </row>
    <row r="25" spans="1:14" x14ac:dyDescent="0.2">
      <c r="A25" s="38">
        <f t="shared" si="3"/>
        <v>44470</v>
      </c>
      <c r="B25" s="38">
        <f t="shared" si="2"/>
        <v>44561</v>
      </c>
      <c r="C25" s="46">
        <f>+H25-SUM(C$2:C24)</f>
        <v>0</v>
      </c>
      <c r="D25" s="47">
        <f t="shared" si="0"/>
        <v>0</v>
      </c>
      <c r="E25" s="48">
        <f>+I25-SUM(E$2:E24)</f>
        <v>0</v>
      </c>
      <c r="F25" s="47">
        <f t="shared" si="1"/>
        <v>0</v>
      </c>
      <c r="H25" s="43">
        <f>+COUNTIF(Rohdaten!$A$1:'Rohdaten'!$A$65536,"&lt;"&amp;B25)</f>
        <v>211</v>
      </c>
      <c r="I25" s="44">
        <f>+SUMIF(Rohdaten!$A$1:'Rohdaten'!$A$65536,"&lt;"&amp;B25,Rohdaten!$B$1:'Rohdaten'!$B$65536)</f>
        <v>2677568.58</v>
      </c>
      <c r="J25" s="18"/>
      <c r="K25" s="18"/>
    </row>
    <row r="26" spans="1:14" x14ac:dyDescent="0.2">
      <c r="A26" s="38">
        <f t="shared" si="3"/>
        <v>44562</v>
      </c>
      <c r="B26" s="38">
        <f t="shared" si="2"/>
        <v>44651</v>
      </c>
      <c r="C26" s="46">
        <f>+H26-SUM(C$2:C25)</f>
        <v>0</v>
      </c>
      <c r="D26" s="47">
        <f t="shared" si="0"/>
        <v>0</v>
      </c>
      <c r="E26" s="48">
        <f>+I26-SUM(E$2:E25)</f>
        <v>0</v>
      </c>
      <c r="F26" s="47">
        <f t="shared" si="1"/>
        <v>0</v>
      </c>
      <c r="H26" s="43">
        <f>+COUNTIF(Rohdaten!$A$1:'Rohdaten'!$A$65536,"&lt;"&amp;B26)</f>
        <v>211</v>
      </c>
      <c r="I26" s="44">
        <f>+SUMIF(Rohdaten!$A$1:'Rohdaten'!$A$65536,"&lt;"&amp;B26,Rohdaten!$B$1:'Rohdaten'!$B$65536)</f>
        <v>2677568.58</v>
      </c>
      <c r="J26" s="18"/>
      <c r="K26" s="18"/>
    </row>
    <row r="27" spans="1:14" x14ac:dyDescent="0.2">
      <c r="A27" s="38">
        <f t="shared" si="3"/>
        <v>44652</v>
      </c>
      <c r="B27" s="38">
        <f t="shared" si="2"/>
        <v>44742</v>
      </c>
      <c r="C27" s="46">
        <f>+H27-SUM(C$2:C26)</f>
        <v>0</v>
      </c>
      <c r="D27" s="47">
        <f t="shared" si="0"/>
        <v>0</v>
      </c>
      <c r="E27" s="48">
        <f>+I27-SUM(E$2:E26)</f>
        <v>0</v>
      </c>
      <c r="F27" s="47">
        <f t="shared" si="1"/>
        <v>0</v>
      </c>
      <c r="H27" s="43">
        <f>+COUNTIF(Rohdaten!$A$1:'Rohdaten'!$A$65536,"&lt;"&amp;B27)</f>
        <v>211</v>
      </c>
      <c r="I27" s="44">
        <f>+SUMIF(Rohdaten!$A$1:'Rohdaten'!$A$65536,"&lt;"&amp;B27,Rohdaten!$B$1:'Rohdaten'!$B$65536)</f>
        <v>2677568.58</v>
      </c>
      <c r="J27" s="18"/>
      <c r="K27" s="18"/>
    </row>
    <row r="28" spans="1:14" x14ac:dyDescent="0.2">
      <c r="A28" s="38">
        <f t="shared" si="3"/>
        <v>44743</v>
      </c>
      <c r="B28" s="38">
        <f t="shared" si="2"/>
        <v>44834</v>
      </c>
      <c r="C28" s="46">
        <f>+H28-SUM(C$2:C27)</f>
        <v>0</v>
      </c>
      <c r="D28" s="47">
        <f t="shared" si="0"/>
        <v>0</v>
      </c>
      <c r="E28" s="48">
        <f>+I28-SUM(E$2:E27)</f>
        <v>0</v>
      </c>
      <c r="F28" s="47">
        <f t="shared" si="1"/>
        <v>0</v>
      </c>
      <c r="H28" s="43">
        <f>+COUNTIF(Rohdaten!$A$1:'Rohdaten'!$A$65536,"&lt;"&amp;B28)</f>
        <v>211</v>
      </c>
      <c r="I28" s="44">
        <f>+SUMIF(Rohdaten!$A$1:'Rohdaten'!$A$65536,"&lt;"&amp;B28,Rohdaten!$B$1:'Rohdaten'!$B$65536)</f>
        <v>2677568.58</v>
      </c>
      <c r="J28" s="18"/>
      <c r="K28" s="18"/>
    </row>
    <row r="29" spans="1:14" x14ac:dyDescent="0.2">
      <c r="A29" s="38">
        <f t="shared" si="3"/>
        <v>44835</v>
      </c>
      <c r="B29" s="38">
        <f t="shared" si="2"/>
        <v>44926</v>
      </c>
      <c r="C29" s="46">
        <f>+H29-SUM(C$2:C28)</f>
        <v>0</v>
      </c>
      <c r="D29" s="47">
        <f t="shared" si="0"/>
        <v>0</v>
      </c>
      <c r="E29" s="48">
        <f>+I29-SUM(E$2:E28)</f>
        <v>0</v>
      </c>
      <c r="F29" s="47">
        <f t="shared" si="1"/>
        <v>0</v>
      </c>
      <c r="H29" s="43">
        <f>+COUNTIF(Rohdaten!$A$1:'Rohdaten'!$A$65536,"&lt;"&amp;B29)</f>
        <v>211</v>
      </c>
      <c r="I29" s="44">
        <f>+SUMIF(Rohdaten!$A$1:'Rohdaten'!$A$65536,"&lt;"&amp;B29,Rohdaten!$B$1:'Rohdaten'!$B$65536)</f>
        <v>2677568.58</v>
      </c>
      <c r="J29" s="18"/>
      <c r="K29" s="18"/>
    </row>
    <row r="30" spans="1:14" x14ac:dyDescent="0.2">
      <c r="A30" s="38">
        <f t="shared" si="3"/>
        <v>44927</v>
      </c>
      <c r="B30" s="38">
        <f t="shared" si="2"/>
        <v>45016</v>
      </c>
      <c r="C30" s="46">
        <f>+H30-SUM(C$2:C29)</f>
        <v>0</v>
      </c>
      <c r="D30" s="47">
        <f t="shared" si="0"/>
        <v>0</v>
      </c>
      <c r="E30" s="48">
        <f>+I30-SUM(E$2:E29)</f>
        <v>0</v>
      </c>
      <c r="F30" s="47">
        <f t="shared" si="1"/>
        <v>0</v>
      </c>
      <c r="H30" s="43">
        <f>+COUNTIF(Rohdaten!$A$1:'Rohdaten'!$A$65536,"&lt;"&amp;B30)</f>
        <v>211</v>
      </c>
      <c r="I30" s="44">
        <f>+SUMIF(Rohdaten!$A$1:'Rohdaten'!$A$65536,"&lt;"&amp;B30,Rohdaten!$B$1:'Rohdaten'!$B$65536)</f>
        <v>2677568.58</v>
      </c>
      <c r="J30" s="18"/>
      <c r="K30" s="18"/>
    </row>
    <row r="31" spans="1:14" x14ac:dyDescent="0.2">
      <c r="A31" s="38">
        <f t="shared" si="3"/>
        <v>45017</v>
      </c>
      <c r="B31" s="38">
        <f t="shared" si="2"/>
        <v>45107</v>
      </c>
      <c r="C31" s="46">
        <f>+H31-SUM(C$2:C30)</f>
        <v>0</v>
      </c>
      <c r="D31" s="47">
        <f t="shared" si="0"/>
        <v>0</v>
      </c>
      <c r="E31" s="48">
        <f>+I31-SUM(E$2:E30)</f>
        <v>0</v>
      </c>
      <c r="F31" s="47">
        <f t="shared" si="1"/>
        <v>0</v>
      </c>
      <c r="H31" s="43">
        <f>+COUNTIF(Rohdaten!$A$1:'Rohdaten'!$A$65536,"&lt;"&amp;B31)</f>
        <v>211</v>
      </c>
      <c r="I31" s="44">
        <f>+SUMIF(Rohdaten!$A$1:'Rohdaten'!$A$65536,"&lt;"&amp;B31,Rohdaten!$B$1:'Rohdaten'!$B$65536)</f>
        <v>2677568.58</v>
      </c>
      <c r="J31" s="18"/>
      <c r="K31" s="18"/>
    </row>
    <row r="32" spans="1:14" x14ac:dyDescent="0.2">
      <c r="A32" s="38">
        <f t="shared" si="3"/>
        <v>45108</v>
      </c>
      <c r="B32" s="38">
        <f t="shared" si="2"/>
        <v>45199</v>
      </c>
      <c r="C32" s="46">
        <f>+H32-SUM(C$2:C31)</f>
        <v>0</v>
      </c>
      <c r="D32" s="47">
        <f t="shared" si="0"/>
        <v>0</v>
      </c>
      <c r="E32" s="48">
        <f>+I32-SUM(E$2:E31)</f>
        <v>0</v>
      </c>
      <c r="F32" s="47">
        <f t="shared" si="1"/>
        <v>0</v>
      </c>
      <c r="H32" s="43">
        <f>+COUNTIF(Rohdaten!$A$1:'Rohdaten'!$A$65536,"&lt;"&amp;B32)</f>
        <v>211</v>
      </c>
      <c r="I32" s="44">
        <f>+SUMIF(Rohdaten!$A$1:'Rohdaten'!$A$65536,"&lt;"&amp;B32,Rohdaten!$B$1:'Rohdaten'!$B$65536)</f>
        <v>2677568.58</v>
      </c>
      <c r="J32" s="18"/>
      <c r="K32" s="18"/>
    </row>
    <row r="33" spans="1:11" x14ac:dyDescent="0.2">
      <c r="A33" s="38">
        <f t="shared" si="3"/>
        <v>45200</v>
      </c>
      <c r="B33" s="38">
        <f t="shared" si="2"/>
        <v>45291</v>
      </c>
      <c r="C33" s="46">
        <f>+H33-SUM(C$2:C32)</f>
        <v>0</v>
      </c>
      <c r="D33" s="47">
        <f t="shared" si="0"/>
        <v>0</v>
      </c>
      <c r="E33" s="48">
        <f>+I33-SUM(E$2:E32)</f>
        <v>0</v>
      </c>
      <c r="F33" s="47">
        <f t="shared" si="1"/>
        <v>0</v>
      </c>
      <c r="H33" s="43">
        <f>+COUNTIF(Rohdaten!$A$1:'Rohdaten'!$A$65536,"&lt;"&amp;B33)</f>
        <v>211</v>
      </c>
      <c r="I33" s="44">
        <f>+SUMIF(Rohdaten!$A$1:'Rohdaten'!$A$65536,"&lt;"&amp;B33,Rohdaten!$B$1:'Rohdaten'!$B$65536)</f>
        <v>2677568.58</v>
      </c>
      <c r="J33" s="18"/>
      <c r="K33" s="18"/>
    </row>
    <row r="34" spans="1:11" x14ac:dyDescent="0.2">
      <c r="A34" s="38">
        <f t="shared" si="3"/>
        <v>45292</v>
      </c>
      <c r="B34" s="38">
        <f t="shared" si="2"/>
        <v>45382</v>
      </c>
      <c r="C34" s="46">
        <f>+H34-SUM(C$2:C33)</f>
        <v>0</v>
      </c>
      <c r="D34" s="47">
        <f t="shared" si="0"/>
        <v>0</v>
      </c>
      <c r="E34" s="48">
        <f>+I34-SUM(E$2:E33)</f>
        <v>0</v>
      </c>
      <c r="F34" s="47">
        <f t="shared" si="1"/>
        <v>0</v>
      </c>
      <c r="H34" s="43">
        <f>+COUNTIF(Rohdaten!$A$1:'Rohdaten'!$A$65536,"&lt;"&amp;B34)</f>
        <v>211</v>
      </c>
      <c r="I34" s="44">
        <f>+SUMIF(Rohdaten!$A$1:'Rohdaten'!$A$65536,"&lt;"&amp;B34,Rohdaten!$B$1:'Rohdaten'!$B$65536)</f>
        <v>2677568.58</v>
      </c>
      <c r="J34" s="18"/>
      <c r="K34" s="18"/>
    </row>
    <row r="35" spans="1:11" x14ac:dyDescent="0.2">
      <c r="A35" s="38">
        <f t="shared" si="3"/>
        <v>45383</v>
      </c>
      <c r="B35" s="38">
        <f t="shared" si="2"/>
        <v>45473</v>
      </c>
      <c r="C35" s="46">
        <f>+H35-SUM(C$2:C34)</f>
        <v>0</v>
      </c>
      <c r="D35" s="47">
        <f t="shared" si="0"/>
        <v>0</v>
      </c>
      <c r="E35" s="48">
        <f>+I35-SUM(E$2:E34)</f>
        <v>0</v>
      </c>
      <c r="F35" s="47">
        <f t="shared" si="1"/>
        <v>0</v>
      </c>
      <c r="H35" s="43">
        <f>+COUNTIF(Rohdaten!$A$1:'Rohdaten'!$A$65536,"&lt;"&amp;B35)</f>
        <v>211</v>
      </c>
      <c r="I35" s="44">
        <f>+SUMIF(Rohdaten!$A$1:'Rohdaten'!$A$65536,"&lt;"&amp;B35,Rohdaten!$B$1:'Rohdaten'!$B$65536)</f>
        <v>2677568.58</v>
      </c>
      <c r="J35" s="18"/>
      <c r="K35" s="18"/>
    </row>
    <row r="36" spans="1:11" x14ac:dyDescent="0.2">
      <c r="A36" s="38">
        <f t="shared" si="3"/>
        <v>45474</v>
      </c>
      <c r="B36" s="38">
        <f t="shared" si="2"/>
        <v>45565</v>
      </c>
      <c r="C36" s="46">
        <f>+H36-SUM(C$2:C35)</f>
        <v>0</v>
      </c>
      <c r="D36" s="47">
        <f t="shared" si="0"/>
        <v>0</v>
      </c>
      <c r="E36" s="48">
        <f>+I36-SUM(E$2:E35)</f>
        <v>0</v>
      </c>
      <c r="F36" s="47">
        <f t="shared" si="1"/>
        <v>0</v>
      </c>
      <c r="H36" s="43">
        <f>+COUNTIF(Rohdaten!$A$1:'Rohdaten'!$A$65536,"&lt;"&amp;B36)</f>
        <v>211</v>
      </c>
      <c r="I36" s="44">
        <f>+SUMIF(Rohdaten!$A$1:'Rohdaten'!$A$65536,"&lt;"&amp;B36,Rohdaten!$B$1:'Rohdaten'!$B$65536)</f>
        <v>2677568.58</v>
      </c>
      <c r="J36" s="18"/>
      <c r="K36" s="18"/>
    </row>
    <row r="37" spans="1:11" x14ac:dyDescent="0.2">
      <c r="A37" s="38">
        <f t="shared" si="3"/>
        <v>45566</v>
      </c>
      <c r="B37" s="38">
        <f t="shared" si="2"/>
        <v>45657</v>
      </c>
      <c r="C37" s="46">
        <f>+H37-SUM(C$2:C36)</f>
        <v>0</v>
      </c>
      <c r="D37" s="47">
        <f t="shared" si="0"/>
        <v>0</v>
      </c>
      <c r="E37" s="48">
        <f>+I37-SUM(E$2:E36)</f>
        <v>0</v>
      </c>
      <c r="F37" s="47">
        <f t="shared" si="1"/>
        <v>0</v>
      </c>
      <c r="H37" s="43">
        <f>+COUNTIF(Rohdaten!$A$1:'Rohdaten'!$A$65536,"&lt;"&amp;B37)</f>
        <v>211</v>
      </c>
      <c r="I37" s="44">
        <f>+SUMIF(Rohdaten!$A$1:'Rohdaten'!$A$65536,"&lt;"&amp;B37,Rohdaten!$B$1:'Rohdaten'!$B$65536)</f>
        <v>2677568.58</v>
      </c>
      <c r="J37" s="18"/>
      <c r="K37" s="18"/>
    </row>
    <row r="38" spans="1:11" x14ac:dyDescent="0.2">
      <c r="A38" s="38">
        <f t="shared" si="3"/>
        <v>45658</v>
      </c>
      <c r="B38" s="38">
        <f t="shared" si="2"/>
        <v>45747</v>
      </c>
      <c r="C38" s="46">
        <f>+H38-SUM(C$2:C37)</f>
        <v>0</v>
      </c>
      <c r="D38" s="47">
        <f t="shared" si="0"/>
        <v>0</v>
      </c>
      <c r="E38" s="48">
        <f>+I38-SUM(E$2:E37)</f>
        <v>0</v>
      </c>
      <c r="F38" s="47">
        <f t="shared" si="1"/>
        <v>0</v>
      </c>
      <c r="H38" s="43">
        <f>+COUNTIF(Rohdaten!$A$1:'Rohdaten'!$A$65536,"&lt;"&amp;B38)</f>
        <v>211</v>
      </c>
      <c r="I38" s="44">
        <f>+SUMIF(Rohdaten!$A$1:'Rohdaten'!$A$65536,"&lt;"&amp;B38,Rohdaten!$B$1:'Rohdaten'!$B$65536)</f>
        <v>2677568.58</v>
      </c>
      <c r="J38" s="18"/>
      <c r="K38" s="18"/>
    </row>
    <row r="39" spans="1:11" x14ac:dyDescent="0.2">
      <c r="A39" s="38">
        <f t="shared" si="3"/>
        <v>45748</v>
      </c>
      <c r="B39" s="38">
        <f t="shared" si="2"/>
        <v>45838</v>
      </c>
      <c r="C39" s="46">
        <f>+H39-SUM(C$2:C38)</f>
        <v>0</v>
      </c>
      <c r="D39" s="47">
        <f t="shared" si="0"/>
        <v>0</v>
      </c>
      <c r="E39" s="48">
        <f>+I39-SUM(E$2:E38)</f>
        <v>0</v>
      </c>
      <c r="F39" s="47">
        <f t="shared" si="1"/>
        <v>0</v>
      </c>
      <c r="H39" s="43">
        <f>+COUNTIF(Rohdaten!$A$1:'Rohdaten'!$A$65536,"&lt;"&amp;B39)</f>
        <v>211</v>
      </c>
      <c r="I39" s="44">
        <f>+SUMIF(Rohdaten!$A$1:'Rohdaten'!$A$65536,"&lt;"&amp;B39,Rohdaten!$B$1:'Rohdaten'!$B$65536)</f>
        <v>2677568.58</v>
      </c>
      <c r="J39" s="18"/>
      <c r="K39" s="18"/>
    </row>
    <row r="40" spans="1:11" x14ac:dyDescent="0.2">
      <c r="A40" s="38">
        <f t="shared" si="3"/>
        <v>45839</v>
      </c>
      <c r="B40" s="38">
        <f t="shared" si="2"/>
        <v>45930</v>
      </c>
      <c r="C40" s="46">
        <f>+H40-SUM(C$2:C39)</f>
        <v>0</v>
      </c>
      <c r="D40" s="47">
        <f t="shared" si="0"/>
        <v>0</v>
      </c>
      <c r="E40" s="48">
        <f>+I40-SUM(E$2:E39)</f>
        <v>0</v>
      </c>
      <c r="F40" s="47">
        <f t="shared" si="1"/>
        <v>0</v>
      </c>
      <c r="H40" s="43">
        <f>+COUNTIF(Rohdaten!$A$1:'Rohdaten'!$A$65536,"&lt;"&amp;B40)</f>
        <v>211</v>
      </c>
      <c r="I40" s="44">
        <f>+SUMIF(Rohdaten!$A$1:'Rohdaten'!$A$65536,"&lt;"&amp;B40,Rohdaten!$B$1:'Rohdaten'!$B$65536)</f>
        <v>2677568.58</v>
      </c>
      <c r="J40" s="18"/>
      <c r="K40" s="18"/>
    </row>
    <row r="41" spans="1:11" x14ac:dyDescent="0.2">
      <c r="A41" s="38">
        <f t="shared" si="3"/>
        <v>45931</v>
      </c>
      <c r="B41" s="38">
        <f t="shared" si="2"/>
        <v>46022</v>
      </c>
      <c r="C41" s="46">
        <f>+H41-SUM(C$2:C40)</f>
        <v>0</v>
      </c>
      <c r="D41" s="47">
        <f t="shared" si="0"/>
        <v>0</v>
      </c>
      <c r="E41" s="48">
        <f>+I41-SUM(E$2:E40)</f>
        <v>0</v>
      </c>
      <c r="F41" s="47">
        <f t="shared" si="1"/>
        <v>0</v>
      </c>
      <c r="H41" s="43">
        <f>+COUNTIF(Rohdaten!$A$1:'Rohdaten'!$A$65536,"&lt;"&amp;B41)</f>
        <v>211</v>
      </c>
      <c r="I41" s="44">
        <f>+SUMIF(Rohdaten!$A$1:'Rohdaten'!$A$65536,"&lt;"&amp;B41,Rohdaten!$B$1:'Rohdaten'!$B$65536)</f>
        <v>2677568.58</v>
      </c>
      <c r="J41" s="18"/>
      <c r="K41" s="18"/>
    </row>
    <row r="42" spans="1:11" x14ac:dyDescent="0.2">
      <c r="A42" s="38">
        <f t="shared" si="3"/>
        <v>46023</v>
      </c>
      <c r="B42" s="38">
        <f t="shared" si="2"/>
        <v>46112</v>
      </c>
      <c r="C42" s="46">
        <f>+H42-SUM(C$2:C41)</f>
        <v>0</v>
      </c>
      <c r="D42" s="47">
        <f t="shared" si="0"/>
        <v>0</v>
      </c>
      <c r="E42" s="48">
        <f>+I42-SUM(E$2:E41)</f>
        <v>0</v>
      </c>
      <c r="F42" s="47">
        <f t="shared" si="1"/>
        <v>0</v>
      </c>
      <c r="H42" s="43">
        <f>+COUNTIF(Rohdaten!$A$1:'Rohdaten'!$A$65536,"&lt;"&amp;B42)</f>
        <v>211</v>
      </c>
      <c r="I42" s="44">
        <f>+SUMIF(Rohdaten!$A$1:'Rohdaten'!$A$65536,"&lt;"&amp;B42,Rohdaten!$B$1:'Rohdaten'!$B$65536)</f>
        <v>2677568.58</v>
      </c>
      <c r="J42" s="18"/>
      <c r="K42" s="18"/>
    </row>
    <row r="43" spans="1:11" x14ac:dyDescent="0.2">
      <c r="A43" s="38">
        <f t="shared" si="3"/>
        <v>46113</v>
      </c>
      <c r="B43" s="38">
        <f t="shared" si="2"/>
        <v>46203</v>
      </c>
      <c r="C43" s="46">
        <f>+H43-SUM(C$2:C42)</f>
        <v>0</v>
      </c>
      <c r="D43" s="47">
        <f t="shared" si="0"/>
        <v>0</v>
      </c>
      <c r="E43" s="48">
        <f>+I43-SUM(E$2:E42)</f>
        <v>0</v>
      </c>
      <c r="F43" s="47">
        <f t="shared" si="1"/>
        <v>0</v>
      </c>
      <c r="H43" s="43">
        <f>+COUNTIF(Rohdaten!$A$1:'Rohdaten'!$A$65536,"&lt;"&amp;B43)</f>
        <v>211</v>
      </c>
      <c r="I43" s="44">
        <f>+SUMIF(Rohdaten!$A$1:'Rohdaten'!$A$65536,"&lt;"&amp;B43,Rohdaten!$B$1:'Rohdaten'!$B$65536)</f>
        <v>2677568.58</v>
      </c>
      <c r="J43" s="18"/>
      <c r="K43" s="18"/>
    </row>
    <row r="44" spans="1:11" x14ac:dyDescent="0.2">
      <c r="A44" s="38">
        <f t="shared" si="3"/>
        <v>46204</v>
      </c>
      <c r="B44" s="38">
        <f t="shared" si="2"/>
        <v>46295</v>
      </c>
      <c r="C44" s="46">
        <f>+H44-SUM(C$2:C43)</f>
        <v>0</v>
      </c>
      <c r="D44" s="47">
        <f t="shared" si="0"/>
        <v>0</v>
      </c>
      <c r="E44" s="48">
        <f>+I44-SUM(E$2:E43)</f>
        <v>0</v>
      </c>
      <c r="F44" s="47">
        <f t="shared" si="1"/>
        <v>0</v>
      </c>
      <c r="H44" s="43">
        <f>+COUNTIF(Rohdaten!$A$1:'Rohdaten'!$A$65536,"&lt;"&amp;B44)</f>
        <v>211</v>
      </c>
      <c r="I44" s="44">
        <f>+SUMIF(Rohdaten!$A$1:'Rohdaten'!$A$65536,"&lt;"&amp;B44,Rohdaten!$B$1:'Rohdaten'!$B$65536)</f>
        <v>2677568.58</v>
      </c>
      <c r="J44" s="18"/>
      <c r="K44" s="18"/>
    </row>
    <row r="45" spans="1:11" x14ac:dyDescent="0.2">
      <c r="A45" s="38">
        <f t="shared" si="3"/>
        <v>46296</v>
      </c>
      <c r="B45" s="38">
        <f t="shared" si="2"/>
        <v>46387</v>
      </c>
      <c r="C45" s="46">
        <f>+H45-SUM(C$2:C44)</f>
        <v>0</v>
      </c>
      <c r="D45" s="47">
        <f t="shared" si="0"/>
        <v>0</v>
      </c>
      <c r="E45" s="48">
        <f>+I45-SUM(E$2:E44)</f>
        <v>0</v>
      </c>
      <c r="F45" s="47">
        <f t="shared" si="1"/>
        <v>0</v>
      </c>
      <c r="H45" s="43">
        <f>+COUNTIF(Rohdaten!$A$1:'Rohdaten'!$A$65536,"&lt;"&amp;B45)</f>
        <v>211</v>
      </c>
      <c r="I45" s="44">
        <f>+SUMIF(Rohdaten!$A$1:'Rohdaten'!$A$65536,"&lt;"&amp;B45,Rohdaten!$B$1:'Rohdaten'!$B$65536)</f>
        <v>2677568.58</v>
      </c>
      <c r="J45" s="18"/>
      <c r="K45" s="18"/>
    </row>
    <row r="46" spans="1:11" x14ac:dyDescent="0.2">
      <c r="A46" s="38">
        <f t="shared" si="3"/>
        <v>46388</v>
      </c>
      <c r="B46" s="38">
        <f t="shared" si="2"/>
        <v>46477</v>
      </c>
      <c r="C46" s="46">
        <f>+H46-SUM(C$2:C45)</f>
        <v>0</v>
      </c>
      <c r="D46" s="47">
        <f t="shared" si="0"/>
        <v>0</v>
      </c>
      <c r="E46" s="48">
        <f>+I46-SUM(E$2:E45)</f>
        <v>0</v>
      </c>
      <c r="F46" s="47">
        <f t="shared" si="1"/>
        <v>0</v>
      </c>
      <c r="H46" s="43">
        <f>+COUNTIF(Rohdaten!$A$1:'Rohdaten'!$A$65536,"&lt;"&amp;B46)</f>
        <v>211</v>
      </c>
      <c r="I46" s="44">
        <f>+SUMIF(Rohdaten!$A$1:'Rohdaten'!$A$65536,"&lt;"&amp;B46,Rohdaten!$B$1:'Rohdaten'!$B$65536)</f>
        <v>2677568.58</v>
      </c>
      <c r="J46" s="18"/>
      <c r="K46" s="18"/>
    </row>
    <row r="47" spans="1:11" x14ac:dyDescent="0.2">
      <c r="A47" s="38">
        <f t="shared" si="3"/>
        <v>46478</v>
      </c>
      <c r="B47" s="38">
        <f t="shared" si="2"/>
        <v>46568</v>
      </c>
      <c r="C47" s="46">
        <f>+H47-SUM(C$2:C46)</f>
        <v>0</v>
      </c>
      <c r="D47" s="47">
        <f t="shared" si="0"/>
        <v>0</v>
      </c>
      <c r="E47" s="48">
        <f>+I47-SUM(E$2:E46)</f>
        <v>0</v>
      </c>
      <c r="F47" s="47">
        <f t="shared" si="1"/>
        <v>0</v>
      </c>
      <c r="H47" s="43">
        <f>+COUNTIF(Rohdaten!$A$1:'Rohdaten'!$A$65536,"&lt;"&amp;B47)</f>
        <v>211</v>
      </c>
      <c r="I47" s="44">
        <f>+SUMIF(Rohdaten!$A$1:'Rohdaten'!$A$65536,"&lt;"&amp;B47,Rohdaten!$B$1:'Rohdaten'!$B$65536)</f>
        <v>2677568.58</v>
      </c>
      <c r="J47" s="18"/>
      <c r="K47" s="18"/>
    </row>
    <row r="48" spans="1:11" x14ac:dyDescent="0.2">
      <c r="A48" s="38">
        <f t="shared" si="3"/>
        <v>46569</v>
      </c>
      <c r="B48" s="38">
        <f t="shared" si="2"/>
        <v>46660</v>
      </c>
      <c r="C48" s="46">
        <f>+H48-SUM(C$2:C47)</f>
        <v>0</v>
      </c>
      <c r="D48" s="47">
        <f t="shared" si="0"/>
        <v>0</v>
      </c>
      <c r="E48" s="48">
        <f>+I48-SUM(E$2:E47)</f>
        <v>0</v>
      </c>
      <c r="F48" s="47">
        <f t="shared" si="1"/>
        <v>0</v>
      </c>
      <c r="H48" s="43">
        <f>+COUNTIF(Rohdaten!$A$1:'Rohdaten'!$A$65536,"&lt;"&amp;B48)</f>
        <v>211</v>
      </c>
      <c r="I48" s="44">
        <f>+SUMIF(Rohdaten!$A$1:'Rohdaten'!$A$65536,"&lt;"&amp;B48,Rohdaten!$B$1:'Rohdaten'!$B$65536)</f>
        <v>2677568.58</v>
      </c>
      <c r="J48" s="18"/>
      <c r="K48" s="18"/>
    </row>
    <row r="49" spans="1:11" x14ac:dyDescent="0.2">
      <c r="A49" s="38">
        <f t="shared" si="3"/>
        <v>46661</v>
      </c>
      <c r="B49" s="38">
        <f t="shared" si="2"/>
        <v>46752</v>
      </c>
      <c r="C49" s="46">
        <f>+H49-SUM(C$2:C48)</f>
        <v>0</v>
      </c>
      <c r="D49" s="47">
        <f t="shared" si="0"/>
        <v>0</v>
      </c>
      <c r="E49" s="48">
        <f>+I49-SUM(E$2:E48)</f>
        <v>0</v>
      </c>
      <c r="F49" s="47">
        <f t="shared" si="1"/>
        <v>0</v>
      </c>
      <c r="H49" s="43">
        <f>+COUNTIF(Rohdaten!$A$1:'Rohdaten'!$A$65536,"&lt;"&amp;B49)</f>
        <v>211</v>
      </c>
      <c r="I49" s="44">
        <f>+SUMIF(Rohdaten!$A$1:'Rohdaten'!$A$65536,"&lt;"&amp;B49,Rohdaten!$B$1:'Rohdaten'!$B$65536)</f>
        <v>2677568.58</v>
      </c>
      <c r="J49" s="18"/>
      <c r="K49" s="18"/>
    </row>
    <row r="50" spans="1:11" x14ac:dyDescent="0.2">
      <c r="A50" s="38">
        <f t="shared" si="3"/>
        <v>46753</v>
      </c>
      <c r="B50" s="38">
        <f t="shared" si="2"/>
        <v>46843</v>
      </c>
      <c r="C50" s="46">
        <f>+H50-SUM(C$2:C49)</f>
        <v>0</v>
      </c>
      <c r="D50" s="47">
        <f t="shared" si="0"/>
        <v>0</v>
      </c>
      <c r="E50" s="48">
        <f>+I50-SUM(E$2:E49)</f>
        <v>0</v>
      </c>
      <c r="F50" s="47">
        <f t="shared" si="1"/>
        <v>0</v>
      </c>
      <c r="H50" s="43">
        <f>+COUNTIF(Rohdaten!$A$1:'Rohdaten'!$A$65536,"&lt;"&amp;B50)</f>
        <v>211</v>
      </c>
      <c r="I50" s="44">
        <f>+SUMIF(Rohdaten!$A$1:'Rohdaten'!$A$65536,"&lt;"&amp;B50,Rohdaten!$B$1:'Rohdaten'!$B$65536)</f>
        <v>2677568.58</v>
      </c>
      <c r="J50" s="18"/>
      <c r="K50" s="18"/>
    </row>
    <row r="51" spans="1:11" x14ac:dyDescent="0.2">
      <c r="A51" s="38">
        <f t="shared" si="3"/>
        <v>46844</v>
      </c>
      <c r="B51" s="38">
        <f t="shared" si="2"/>
        <v>46934</v>
      </c>
      <c r="C51" s="46">
        <f>+H51-SUM(C$2:C50)</f>
        <v>0</v>
      </c>
      <c r="D51" s="47">
        <f t="shared" si="0"/>
        <v>0</v>
      </c>
      <c r="E51" s="48">
        <f>+I51-SUM(E$2:E50)</f>
        <v>0</v>
      </c>
      <c r="F51" s="47">
        <f t="shared" si="1"/>
        <v>0</v>
      </c>
      <c r="H51" s="43">
        <f>+COUNTIF(Rohdaten!$A$1:'Rohdaten'!$A$65536,"&lt;"&amp;B51)</f>
        <v>211</v>
      </c>
      <c r="I51" s="44">
        <f>+SUMIF(Rohdaten!$A$1:'Rohdaten'!$A$65536,"&lt;"&amp;B51,Rohdaten!$B$1:'Rohdaten'!$B$65536)</f>
        <v>2677568.58</v>
      </c>
      <c r="J51" s="18"/>
      <c r="K51" s="18"/>
    </row>
    <row r="52" spans="1:11" x14ac:dyDescent="0.2">
      <c r="A52" s="38">
        <f t="shared" si="3"/>
        <v>46935</v>
      </c>
      <c r="B52" s="38">
        <f t="shared" si="2"/>
        <v>47026</v>
      </c>
      <c r="C52" s="46">
        <f>+H52-SUM(C$2:C51)</f>
        <v>0</v>
      </c>
      <c r="D52" s="47">
        <f t="shared" si="0"/>
        <v>0</v>
      </c>
      <c r="E52" s="48">
        <f>+I52-SUM(E$2:E51)</f>
        <v>0</v>
      </c>
      <c r="F52" s="47">
        <f t="shared" si="1"/>
        <v>0</v>
      </c>
      <c r="H52" s="43">
        <f>+COUNTIF(Rohdaten!$A$1:'Rohdaten'!$A$65536,"&lt;"&amp;B52)</f>
        <v>211</v>
      </c>
      <c r="I52" s="44">
        <f>+SUMIF(Rohdaten!$A$1:'Rohdaten'!$A$65536,"&lt;"&amp;B52,Rohdaten!$B$1:'Rohdaten'!$B$65536)</f>
        <v>2677568.58</v>
      </c>
      <c r="J52" s="18"/>
      <c r="K52" s="18"/>
    </row>
    <row r="53" spans="1:11" x14ac:dyDescent="0.2">
      <c r="A53" s="38">
        <f t="shared" si="3"/>
        <v>47027</v>
      </c>
      <c r="B53" s="38">
        <f t="shared" si="2"/>
        <v>47118</v>
      </c>
      <c r="C53" s="46">
        <f>+H53-SUM(C$2:C52)</f>
        <v>0</v>
      </c>
      <c r="D53" s="47">
        <f t="shared" si="0"/>
        <v>0</v>
      </c>
      <c r="E53" s="48">
        <f>+I53-SUM(E$2:E52)</f>
        <v>0</v>
      </c>
      <c r="F53" s="47">
        <f t="shared" si="1"/>
        <v>0</v>
      </c>
      <c r="H53" s="43">
        <f>+COUNTIF(Rohdaten!$A$1:'Rohdaten'!$A$65536,"&lt;"&amp;B53)</f>
        <v>211</v>
      </c>
      <c r="I53" s="44">
        <f>+SUMIF(Rohdaten!$A$1:'Rohdaten'!$A$65536,"&lt;"&amp;B53,Rohdaten!$B$1:'Rohdaten'!$B$65536)</f>
        <v>2677568.58</v>
      </c>
      <c r="J53" s="18"/>
      <c r="K53" s="18"/>
    </row>
    <row r="54" spans="1:11" x14ac:dyDescent="0.2">
      <c r="A54" s="38">
        <f t="shared" si="3"/>
        <v>47119</v>
      </c>
      <c r="B54" s="38">
        <f t="shared" si="2"/>
        <v>47208</v>
      </c>
      <c r="C54" s="46">
        <f>+H54-SUM(C$2:C53)</f>
        <v>0</v>
      </c>
      <c r="D54" s="47">
        <f t="shared" si="0"/>
        <v>0</v>
      </c>
      <c r="E54" s="48">
        <f>+I54-SUM(E$2:E53)</f>
        <v>0</v>
      </c>
      <c r="F54" s="47">
        <f t="shared" si="1"/>
        <v>0</v>
      </c>
      <c r="H54" s="43">
        <f>+COUNTIF(Rohdaten!$A$1:'Rohdaten'!$A$65536,"&lt;"&amp;B54)</f>
        <v>211</v>
      </c>
      <c r="I54" s="44">
        <f>+SUMIF(Rohdaten!$A$1:'Rohdaten'!$A$65536,"&lt;"&amp;B54,Rohdaten!$B$1:'Rohdaten'!$B$65536)</f>
        <v>2677568.58</v>
      </c>
      <c r="J54" s="18"/>
      <c r="K54" s="18"/>
    </row>
    <row r="55" spans="1:11" x14ac:dyDescent="0.2">
      <c r="A55" s="38">
        <f t="shared" si="3"/>
        <v>47209</v>
      </c>
      <c r="B55" s="38">
        <f t="shared" si="2"/>
        <v>47299</v>
      </c>
      <c r="C55" s="46">
        <f>+H55-SUM(C$2:C54)</f>
        <v>0</v>
      </c>
      <c r="D55" s="47">
        <f t="shared" si="0"/>
        <v>0</v>
      </c>
      <c r="E55" s="48">
        <f>+I55-SUM(E$2:E54)</f>
        <v>0</v>
      </c>
      <c r="F55" s="47">
        <f t="shared" si="1"/>
        <v>0</v>
      </c>
      <c r="H55" s="43">
        <f>+COUNTIF(Rohdaten!$A$1:'Rohdaten'!$A$65536,"&lt;"&amp;B55)</f>
        <v>211</v>
      </c>
      <c r="I55" s="44">
        <f>+SUMIF(Rohdaten!$A$1:'Rohdaten'!$A$65536,"&lt;"&amp;B55,Rohdaten!$B$1:'Rohdaten'!$B$65536)</f>
        <v>2677568.58</v>
      </c>
      <c r="J55" s="18"/>
      <c r="K55" s="18"/>
    </row>
    <row r="56" spans="1:11" x14ac:dyDescent="0.2">
      <c r="A56" s="38">
        <f t="shared" si="3"/>
        <v>47300</v>
      </c>
      <c r="B56" s="38">
        <f t="shared" si="2"/>
        <v>47391</v>
      </c>
      <c r="C56" s="46">
        <f>+H56-SUM(C$2:C55)</f>
        <v>0</v>
      </c>
      <c r="D56" s="47">
        <f t="shared" si="0"/>
        <v>0</v>
      </c>
      <c r="E56" s="48">
        <f>+I56-SUM(E$2:E55)</f>
        <v>0</v>
      </c>
      <c r="F56" s="47">
        <f t="shared" si="1"/>
        <v>0</v>
      </c>
      <c r="H56" s="43">
        <f>+COUNTIF(Rohdaten!$A$1:'Rohdaten'!$A$65536,"&lt;"&amp;B56)</f>
        <v>211</v>
      </c>
      <c r="I56" s="44">
        <f>+SUMIF(Rohdaten!$A$1:'Rohdaten'!$A$65536,"&lt;"&amp;B56,Rohdaten!$B$1:'Rohdaten'!$B$65536)</f>
        <v>2677568.58</v>
      </c>
      <c r="J56" s="18"/>
      <c r="K56" s="18"/>
    </row>
    <row r="57" spans="1:11" x14ac:dyDescent="0.2">
      <c r="A57" s="38">
        <f t="shared" si="3"/>
        <v>47392</v>
      </c>
      <c r="B57" s="38">
        <f t="shared" si="2"/>
        <v>47483</v>
      </c>
      <c r="C57" s="46">
        <f>+H57-SUM(C$2:C56)</f>
        <v>0</v>
      </c>
      <c r="D57" s="47">
        <f t="shared" si="0"/>
        <v>0</v>
      </c>
      <c r="E57" s="48">
        <f>+I57-SUM(E$2:E56)</f>
        <v>0</v>
      </c>
      <c r="F57" s="47">
        <f t="shared" si="1"/>
        <v>0</v>
      </c>
      <c r="H57" s="43">
        <f>+COUNTIF(Rohdaten!$A$1:'Rohdaten'!$A$65536,"&lt;"&amp;B57)</f>
        <v>211</v>
      </c>
      <c r="I57" s="44">
        <f>+SUMIF(Rohdaten!$A$1:'Rohdaten'!$A$65536,"&lt;"&amp;B57,Rohdaten!$B$1:'Rohdaten'!$B$65536)</f>
        <v>2677568.58</v>
      </c>
      <c r="J57" s="18"/>
      <c r="K57" s="18"/>
    </row>
    <row r="58" spans="1:11" x14ac:dyDescent="0.2">
      <c r="A58" s="38">
        <f t="shared" si="3"/>
        <v>47484</v>
      </c>
      <c r="B58" s="38">
        <f t="shared" si="2"/>
        <v>47573</v>
      </c>
      <c r="C58" s="46">
        <f>+H58-SUM(C$2:C57)</f>
        <v>0</v>
      </c>
      <c r="D58" s="47">
        <f t="shared" si="0"/>
        <v>0</v>
      </c>
      <c r="E58" s="48">
        <f>+I58-SUM(E$2:E57)</f>
        <v>0</v>
      </c>
      <c r="F58" s="47">
        <f t="shared" si="1"/>
        <v>0</v>
      </c>
      <c r="H58" s="43">
        <f>+COUNTIF(Rohdaten!$A$1:'Rohdaten'!$A$65536,"&lt;"&amp;B58)</f>
        <v>211</v>
      </c>
      <c r="I58" s="44">
        <f>+SUMIF(Rohdaten!$A$1:'Rohdaten'!$A$65536,"&lt;"&amp;B58,Rohdaten!$B$1:'Rohdaten'!$B$65536)</f>
        <v>2677568.58</v>
      </c>
      <c r="J58" s="18"/>
      <c r="K58" s="18"/>
    </row>
    <row r="59" spans="1:11" x14ac:dyDescent="0.2">
      <c r="A59" s="38">
        <f t="shared" si="3"/>
        <v>47574</v>
      </c>
      <c r="B59" s="38">
        <f t="shared" si="2"/>
        <v>47664</v>
      </c>
      <c r="C59" s="46">
        <f>+H59-SUM(C$2:C58)</f>
        <v>0</v>
      </c>
      <c r="D59" s="47">
        <f t="shared" si="0"/>
        <v>0</v>
      </c>
      <c r="E59" s="48">
        <f>+I59-SUM(E$2:E58)</f>
        <v>0</v>
      </c>
      <c r="F59" s="47">
        <f t="shared" si="1"/>
        <v>0</v>
      </c>
      <c r="H59" s="43">
        <f>+COUNTIF(Rohdaten!$A$1:'Rohdaten'!$A$65536,"&lt;"&amp;B59)</f>
        <v>211</v>
      </c>
      <c r="I59" s="44">
        <f>+SUMIF(Rohdaten!$A$1:'Rohdaten'!$A$65536,"&lt;"&amp;B59,Rohdaten!$B$1:'Rohdaten'!$B$65536)</f>
        <v>2677568.58</v>
      </c>
      <c r="J59" s="18"/>
      <c r="K59" s="18"/>
    </row>
    <row r="60" spans="1:11" x14ac:dyDescent="0.2">
      <c r="A60" s="38">
        <f t="shared" si="3"/>
        <v>47665</v>
      </c>
      <c r="B60" s="38">
        <f t="shared" si="2"/>
        <v>47756</v>
      </c>
      <c r="C60" s="46">
        <f>+H60-SUM(C$2:C59)</f>
        <v>0</v>
      </c>
      <c r="D60" s="47">
        <f t="shared" si="0"/>
        <v>0</v>
      </c>
      <c r="E60" s="48">
        <f>+I60-SUM(E$2:E59)</f>
        <v>0</v>
      </c>
      <c r="F60" s="47">
        <f t="shared" si="1"/>
        <v>0</v>
      </c>
      <c r="H60" s="43">
        <f>+COUNTIF(Rohdaten!$A$1:'Rohdaten'!$A$65536,"&lt;"&amp;B60)</f>
        <v>211</v>
      </c>
      <c r="I60" s="44">
        <f>+SUMIF(Rohdaten!$A$1:'Rohdaten'!$A$65536,"&lt;"&amp;B60,Rohdaten!$B$1:'Rohdaten'!$B$65536)</f>
        <v>2677568.58</v>
      </c>
      <c r="J60" s="18"/>
      <c r="K60" s="18"/>
    </row>
    <row r="61" spans="1:11" x14ac:dyDescent="0.2">
      <c r="A61" s="38">
        <f t="shared" si="3"/>
        <v>47757</v>
      </c>
      <c r="B61" s="38">
        <f t="shared" si="2"/>
        <v>47848</v>
      </c>
      <c r="C61" s="46">
        <f>+H61-SUM(C$2:C60)</f>
        <v>0</v>
      </c>
      <c r="D61" s="47">
        <f t="shared" si="0"/>
        <v>0</v>
      </c>
      <c r="E61" s="48">
        <f>+I61-SUM(E$2:E60)</f>
        <v>0</v>
      </c>
      <c r="F61" s="47">
        <f t="shared" si="1"/>
        <v>0</v>
      </c>
      <c r="H61" s="43">
        <f>+COUNTIF(Rohdaten!$A$1:'Rohdaten'!$A$65536,"&lt;"&amp;B61)</f>
        <v>211</v>
      </c>
      <c r="I61" s="44">
        <f>+SUMIF(Rohdaten!$A$1:'Rohdaten'!$A$65536,"&lt;"&amp;B61,Rohdaten!$B$1:'Rohdaten'!$B$65536)</f>
        <v>2677568.58</v>
      </c>
      <c r="J61" s="18"/>
      <c r="K61" s="18"/>
    </row>
    <row r="62" spans="1:11" x14ac:dyDescent="0.2">
      <c r="A62" s="38">
        <f t="shared" si="3"/>
        <v>47849</v>
      </c>
      <c r="B62" s="38">
        <f t="shared" si="2"/>
        <v>47938</v>
      </c>
      <c r="C62" s="46">
        <f>+H62-SUM(C$2:C61)</f>
        <v>0</v>
      </c>
      <c r="D62" s="47">
        <f t="shared" si="0"/>
        <v>0</v>
      </c>
      <c r="E62" s="48">
        <f>+I62-SUM(E$2:E61)</f>
        <v>0</v>
      </c>
      <c r="F62" s="47">
        <f t="shared" si="1"/>
        <v>0</v>
      </c>
      <c r="H62" s="43">
        <f>+COUNTIF(Rohdaten!$A$1:'Rohdaten'!$A$65536,"&lt;"&amp;B62)</f>
        <v>211</v>
      </c>
      <c r="I62" s="44">
        <f>+SUMIF(Rohdaten!$A$1:'Rohdaten'!$A$65536,"&lt;"&amp;B62,Rohdaten!$B$1:'Rohdaten'!$B$65536)</f>
        <v>2677568.58</v>
      </c>
      <c r="J62" s="18"/>
      <c r="K62" s="18"/>
    </row>
    <row r="63" spans="1:11" x14ac:dyDescent="0.2">
      <c r="A63" s="38">
        <f t="shared" si="3"/>
        <v>47939</v>
      </c>
      <c r="B63" s="38">
        <f t="shared" si="2"/>
        <v>48029</v>
      </c>
      <c r="C63" s="46">
        <f>+H63-SUM(C$2:C62)</f>
        <v>0</v>
      </c>
      <c r="D63" s="47">
        <f t="shared" si="0"/>
        <v>0</v>
      </c>
      <c r="E63" s="48">
        <f>+I63-SUM(E$2:E62)</f>
        <v>0</v>
      </c>
      <c r="F63" s="47">
        <f t="shared" si="1"/>
        <v>0</v>
      </c>
      <c r="H63" s="43">
        <f>+COUNTIF(Rohdaten!$A$1:'Rohdaten'!$A$65536,"&lt;"&amp;B63)</f>
        <v>211</v>
      </c>
      <c r="I63" s="44">
        <f>+SUMIF(Rohdaten!$A$1:'Rohdaten'!$A$65536,"&lt;"&amp;B63,Rohdaten!$B$1:'Rohdaten'!$B$65536)</f>
        <v>2677568.58</v>
      </c>
      <c r="J63" s="18"/>
      <c r="K63" s="18"/>
    </row>
    <row r="64" spans="1:11" x14ac:dyDescent="0.2">
      <c r="A64" s="38">
        <f t="shared" si="3"/>
        <v>48030</v>
      </c>
      <c r="B64" s="38">
        <f t="shared" si="2"/>
        <v>48121</v>
      </c>
      <c r="C64" s="46">
        <f>+H64-SUM(C$2:C63)</f>
        <v>0</v>
      </c>
      <c r="D64" s="47">
        <f t="shared" si="0"/>
        <v>0</v>
      </c>
      <c r="E64" s="48">
        <f>+I64-SUM(E$2:E63)</f>
        <v>0</v>
      </c>
      <c r="F64" s="47">
        <f t="shared" si="1"/>
        <v>0</v>
      </c>
      <c r="H64" s="43">
        <f>+COUNTIF(Rohdaten!$A$1:'Rohdaten'!$A$65536,"&lt;"&amp;B64)</f>
        <v>211</v>
      </c>
      <c r="I64" s="44">
        <f>+SUMIF(Rohdaten!$A$1:'Rohdaten'!$A$65536,"&lt;"&amp;B64,Rohdaten!$B$1:'Rohdaten'!$B$65536)</f>
        <v>2677568.58</v>
      </c>
      <c r="J64" s="18"/>
      <c r="K64" s="18"/>
    </row>
    <row r="65" spans="1:11" x14ac:dyDescent="0.2">
      <c r="A65" s="38">
        <f t="shared" si="3"/>
        <v>48122</v>
      </c>
      <c r="B65" s="38">
        <f t="shared" si="2"/>
        <v>48213</v>
      </c>
      <c r="C65" s="46">
        <f>+H65-SUM(C$2:C64)</f>
        <v>0</v>
      </c>
      <c r="D65" s="47">
        <f t="shared" si="0"/>
        <v>0</v>
      </c>
      <c r="E65" s="48">
        <f>+I65-SUM(E$2:E64)</f>
        <v>0</v>
      </c>
      <c r="F65" s="47">
        <f t="shared" si="1"/>
        <v>0</v>
      </c>
      <c r="H65" s="43">
        <f>+COUNTIF(Rohdaten!$A$1:'Rohdaten'!$A$65536,"&lt;"&amp;B65)</f>
        <v>211</v>
      </c>
      <c r="I65" s="44">
        <f>+SUMIF(Rohdaten!$A$1:'Rohdaten'!$A$65536,"&lt;"&amp;B65,Rohdaten!$B$1:'Rohdaten'!$B$65536)</f>
        <v>2677568.58</v>
      </c>
      <c r="J65" s="18"/>
      <c r="K65" s="18"/>
    </row>
    <row r="66" spans="1:11" x14ac:dyDescent="0.2">
      <c r="A66" s="38">
        <f t="shared" si="3"/>
        <v>48214</v>
      </c>
      <c r="B66" s="38">
        <f t="shared" si="2"/>
        <v>48304</v>
      </c>
      <c r="C66" s="46">
        <f>+H66-SUM(C$2:C65)</f>
        <v>0</v>
      </c>
      <c r="D66" s="47">
        <f t="shared" ref="D66:D129" si="4">+C66/MAX($H:$H)</f>
        <v>0</v>
      </c>
      <c r="E66" s="48">
        <f>+I66-SUM(E$2:E65)</f>
        <v>0</v>
      </c>
      <c r="F66" s="47">
        <f t="shared" ref="F66:F129" si="5">+E66/MAX($I:$I)</f>
        <v>0</v>
      </c>
      <c r="H66" s="43">
        <f>+COUNTIF(Rohdaten!$A$1:'Rohdaten'!$A$65536,"&lt;"&amp;B66)</f>
        <v>211</v>
      </c>
      <c r="I66" s="44">
        <f>+SUMIF(Rohdaten!$A$1:'Rohdaten'!$A$65536,"&lt;"&amp;B66,Rohdaten!$B$1:'Rohdaten'!$B$65536)</f>
        <v>2677568.58</v>
      </c>
      <c r="J66" s="18"/>
      <c r="K66" s="18"/>
    </row>
    <row r="67" spans="1:11" x14ac:dyDescent="0.2">
      <c r="A67" s="38">
        <f t="shared" si="3"/>
        <v>48305</v>
      </c>
      <c r="B67" s="38">
        <f t="shared" ref="B67:B130" si="6">+EOMONTH(A67,2)</f>
        <v>48395</v>
      </c>
      <c r="C67" s="46">
        <f>+H67-SUM(C$2:C66)</f>
        <v>0</v>
      </c>
      <c r="D67" s="47">
        <f t="shared" si="4"/>
        <v>0</v>
      </c>
      <c r="E67" s="48">
        <f>+I67-SUM(E$2:E66)</f>
        <v>0</v>
      </c>
      <c r="F67" s="47">
        <f t="shared" si="5"/>
        <v>0</v>
      </c>
      <c r="H67" s="43">
        <f>+COUNTIF(Rohdaten!$A$1:'Rohdaten'!$A$65536,"&lt;"&amp;B67)</f>
        <v>211</v>
      </c>
      <c r="I67" s="44">
        <f>+SUMIF(Rohdaten!$A$1:'Rohdaten'!$A$65536,"&lt;"&amp;B67,Rohdaten!$B$1:'Rohdaten'!$B$65536)</f>
        <v>2677568.58</v>
      </c>
      <c r="J67" s="18"/>
      <c r="K67" s="18"/>
    </row>
    <row r="68" spans="1:11" x14ac:dyDescent="0.2">
      <c r="A68" s="38">
        <f t="shared" ref="A68:A131" si="7">+B67+1</f>
        <v>48396</v>
      </c>
      <c r="B68" s="38">
        <f t="shared" si="6"/>
        <v>48487</v>
      </c>
      <c r="C68" s="46">
        <f>+H68-SUM(C$2:C67)</f>
        <v>0</v>
      </c>
      <c r="D68" s="47">
        <f t="shared" si="4"/>
        <v>0</v>
      </c>
      <c r="E68" s="48">
        <f>+I68-SUM(E$2:E67)</f>
        <v>0</v>
      </c>
      <c r="F68" s="47">
        <f t="shared" si="5"/>
        <v>0</v>
      </c>
      <c r="H68" s="43">
        <f>+COUNTIF(Rohdaten!$A$1:'Rohdaten'!$A$65536,"&lt;"&amp;B68)</f>
        <v>211</v>
      </c>
      <c r="I68" s="44">
        <f>+SUMIF(Rohdaten!$A$1:'Rohdaten'!$A$65536,"&lt;"&amp;B68,Rohdaten!$B$1:'Rohdaten'!$B$65536)</f>
        <v>2677568.58</v>
      </c>
      <c r="J68" s="18"/>
      <c r="K68" s="18"/>
    </row>
    <row r="69" spans="1:11" x14ac:dyDescent="0.2">
      <c r="A69" s="38">
        <f t="shared" si="7"/>
        <v>48488</v>
      </c>
      <c r="B69" s="38">
        <f t="shared" si="6"/>
        <v>48579</v>
      </c>
      <c r="C69" s="46">
        <f>+H69-SUM(C$2:C68)</f>
        <v>0</v>
      </c>
      <c r="D69" s="47">
        <f t="shared" si="4"/>
        <v>0</v>
      </c>
      <c r="E69" s="48">
        <f>+I69-SUM(E$2:E68)</f>
        <v>0</v>
      </c>
      <c r="F69" s="47">
        <f t="shared" si="5"/>
        <v>0</v>
      </c>
      <c r="H69" s="43">
        <f>+COUNTIF(Rohdaten!$A$1:'Rohdaten'!$A$65536,"&lt;"&amp;B69)</f>
        <v>211</v>
      </c>
      <c r="I69" s="44">
        <f>+SUMIF(Rohdaten!$A$1:'Rohdaten'!$A$65536,"&lt;"&amp;B69,Rohdaten!$B$1:'Rohdaten'!$B$65536)</f>
        <v>2677568.58</v>
      </c>
      <c r="J69" s="18"/>
      <c r="K69" s="18"/>
    </row>
    <row r="70" spans="1:11" x14ac:dyDescent="0.2">
      <c r="A70" s="38">
        <f t="shared" si="7"/>
        <v>48580</v>
      </c>
      <c r="B70" s="38">
        <f t="shared" si="6"/>
        <v>48669</v>
      </c>
      <c r="C70" s="46">
        <f>+H70-SUM(C$2:C69)</f>
        <v>0</v>
      </c>
      <c r="D70" s="47">
        <f t="shared" si="4"/>
        <v>0</v>
      </c>
      <c r="E70" s="48">
        <f>+I70-SUM(E$2:E69)</f>
        <v>0</v>
      </c>
      <c r="F70" s="47">
        <f t="shared" si="5"/>
        <v>0</v>
      </c>
      <c r="H70" s="43">
        <f>+COUNTIF(Rohdaten!$A$1:'Rohdaten'!$A$65536,"&lt;"&amp;B70)</f>
        <v>211</v>
      </c>
      <c r="I70" s="44">
        <f>+SUMIF(Rohdaten!$A$1:'Rohdaten'!$A$65536,"&lt;"&amp;B70,Rohdaten!$B$1:'Rohdaten'!$B$65536)</f>
        <v>2677568.58</v>
      </c>
      <c r="J70" s="18"/>
      <c r="K70" s="18"/>
    </row>
    <row r="71" spans="1:11" x14ac:dyDescent="0.2">
      <c r="A71" s="38">
        <f t="shared" si="7"/>
        <v>48670</v>
      </c>
      <c r="B71" s="38">
        <f t="shared" si="6"/>
        <v>48760</v>
      </c>
      <c r="C71" s="46">
        <f>+H71-SUM(C$2:C70)</f>
        <v>0</v>
      </c>
      <c r="D71" s="47">
        <f t="shared" si="4"/>
        <v>0</v>
      </c>
      <c r="E71" s="48">
        <f>+I71-SUM(E$2:E70)</f>
        <v>0</v>
      </c>
      <c r="F71" s="47">
        <f t="shared" si="5"/>
        <v>0</v>
      </c>
      <c r="H71" s="43">
        <f>+COUNTIF(Rohdaten!$A$1:'Rohdaten'!$A$65536,"&lt;"&amp;B71)</f>
        <v>211</v>
      </c>
      <c r="I71" s="44">
        <f>+SUMIF(Rohdaten!$A$1:'Rohdaten'!$A$65536,"&lt;"&amp;B71,Rohdaten!$B$1:'Rohdaten'!$B$65536)</f>
        <v>2677568.58</v>
      </c>
      <c r="J71" s="18"/>
      <c r="K71" s="18"/>
    </row>
    <row r="72" spans="1:11" x14ac:dyDescent="0.2">
      <c r="A72" s="38">
        <f t="shared" si="7"/>
        <v>48761</v>
      </c>
      <c r="B72" s="38">
        <f t="shared" si="6"/>
        <v>48852</v>
      </c>
      <c r="C72" s="46">
        <f>+H72-SUM(C$2:C71)</f>
        <v>0</v>
      </c>
      <c r="D72" s="47">
        <f t="shared" si="4"/>
        <v>0</v>
      </c>
      <c r="E72" s="48">
        <f>+I72-SUM(E$2:E71)</f>
        <v>0</v>
      </c>
      <c r="F72" s="47">
        <f t="shared" si="5"/>
        <v>0</v>
      </c>
      <c r="H72" s="43">
        <f>+COUNTIF(Rohdaten!$A$1:'Rohdaten'!$A$65536,"&lt;"&amp;B72)</f>
        <v>211</v>
      </c>
      <c r="I72" s="44">
        <f>+SUMIF(Rohdaten!$A$1:'Rohdaten'!$A$65536,"&lt;"&amp;B72,Rohdaten!$B$1:'Rohdaten'!$B$65536)</f>
        <v>2677568.58</v>
      </c>
      <c r="J72" s="18"/>
      <c r="K72" s="18"/>
    </row>
    <row r="73" spans="1:11" x14ac:dyDescent="0.2">
      <c r="A73" s="38">
        <f t="shared" si="7"/>
        <v>48853</v>
      </c>
      <c r="B73" s="38">
        <f t="shared" si="6"/>
        <v>48944</v>
      </c>
      <c r="C73" s="46">
        <f>+H73-SUM(C$2:C72)</f>
        <v>0</v>
      </c>
      <c r="D73" s="47">
        <f t="shared" si="4"/>
        <v>0</v>
      </c>
      <c r="E73" s="48">
        <f>+I73-SUM(E$2:E72)</f>
        <v>0</v>
      </c>
      <c r="F73" s="47">
        <f t="shared" si="5"/>
        <v>0</v>
      </c>
      <c r="H73" s="43">
        <f>+COUNTIF(Rohdaten!$A$1:'Rohdaten'!$A$65536,"&lt;"&amp;B73)</f>
        <v>211</v>
      </c>
      <c r="I73" s="44">
        <f>+SUMIF(Rohdaten!$A$1:'Rohdaten'!$A$65536,"&lt;"&amp;B73,Rohdaten!$B$1:'Rohdaten'!$B$65536)</f>
        <v>2677568.58</v>
      </c>
      <c r="J73" s="18"/>
      <c r="K73" s="18"/>
    </row>
    <row r="74" spans="1:11" x14ac:dyDescent="0.2">
      <c r="A74" s="38">
        <f t="shared" si="7"/>
        <v>48945</v>
      </c>
      <c r="B74" s="38">
        <f t="shared" si="6"/>
        <v>49034</v>
      </c>
      <c r="C74" s="46">
        <f>+H74-SUM(C$2:C73)</f>
        <v>0</v>
      </c>
      <c r="D74" s="47">
        <f t="shared" si="4"/>
        <v>0</v>
      </c>
      <c r="E74" s="48">
        <f>+I74-SUM(E$2:E73)</f>
        <v>0</v>
      </c>
      <c r="F74" s="47">
        <f t="shared" si="5"/>
        <v>0</v>
      </c>
      <c r="H74" s="43">
        <f>+COUNTIF(Rohdaten!$A$1:'Rohdaten'!$A$65536,"&lt;"&amp;B74)</f>
        <v>211</v>
      </c>
      <c r="I74" s="44">
        <f>+SUMIF(Rohdaten!$A$1:'Rohdaten'!$A$65536,"&lt;"&amp;B74,Rohdaten!$B$1:'Rohdaten'!$B$65536)</f>
        <v>2677568.58</v>
      </c>
      <c r="J74" s="18"/>
      <c r="K74" s="18"/>
    </row>
    <row r="75" spans="1:11" x14ac:dyDescent="0.2">
      <c r="A75" s="38">
        <f t="shared" si="7"/>
        <v>49035</v>
      </c>
      <c r="B75" s="38">
        <f t="shared" si="6"/>
        <v>49125</v>
      </c>
      <c r="C75" s="46">
        <f>+H75-SUM(C$2:C74)</f>
        <v>0</v>
      </c>
      <c r="D75" s="47">
        <f t="shared" si="4"/>
        <v>0</v>
      </c>
      <c r="E75" s="48">
        <f>+I75-SUM(E$2:E74)</f>
        <v>0</v>
      </c>
      <c r="F75" s="47">
        <f t="shared" si="5"/>
        <v>0</v>
      </c>
      <c r="H75" s="43">
        <f>+COUNTIF(Rohdaten!$A$1:'Rohdaten'!$A$65536,"&lt;"&amp;B75)</f>
        <v>211</v>
      </c>
      <c r="I75" s="44">
        <f>+SUMIF(Rohdaten!$A$1:'Rohdaten'!$A$65536,"&lt;"&amp;B75,Rohdaten!$B$1:'Rohdaten'!$B$65536)</f>
        <v>2677568.58</v>
      </c>
      <c r="J75" s="18"/>
      <c r="K75" s="18"/>
    </row>
    <row r="76" spans="1:11" x14ac:dyDescent="0.2">
      <c r="A76" s="38">
        <f t="shared" si="7"/>
        <v>49126</v>
      </c>
      <c r="B76" s="38">
        <f t="shared" si="6"/>
        <v>49217</v>
      </c>
      <c r="C76" s="46">
        <f>+H76-SUM(C$2:C75)</f>
        <v>0</v>
      </c>
      <c r="D76" s="47">
        <f t="shared" si="4"/>
        <v>0</v>
      </c>
      <c r="E76" s="48">
        <f>+I76-SUM(E$2:E75)</f>
        <v>0</v>
      </c>
      <c r="F76" s="47">
        <f t="shared" si="5"/>
        <v>0</v>
      </c>
      <c r="H76" s="43">
        <f>+COUNTIF(Rohdaten!$A$1:'Rohdaten'!$A$65536,"&lt;"&amp;B76)</f>
        <v>211</v>
      </c>
      <c r="I76" s="44">
        <f>+SUMIF(Rohdaten!$A$1:'Rohdaten'!$A$65536,"&lt;"&amp;B76,Rohdaten!$B$1:'Rohdaten'!$B$65536)</f>
        <v>2677568.58</v>
      </c>
      <c r="J76" s="18"/>
      <c r="K76" s="18"/>
    </row>
    <row r="77" spans="1:11" x14ac:dyDescent="0.2">
      <c r="A77" s="38">
        <f t="shared" si="7"/>
        <v>49218</v>
      </c>
      <c r="B77" s="38">
        <f t="shared" si="6"/>
        <v>49309</v>
      </c>
      <c r="C77" s="46">
        <f>+H77-SUM(C$2:C76)</f>
        <v>0</v>
      </c>
      <c r="D77" s="47">
        <f t="shared" si="4"/>
        <v>0</v>
      </c>
      <c r="E77" s="48">
        <f>+I77-SUM(E$2:E76)</f>
        <v>0</v>
      </c>
      <c r="F77" s="47">
        <f t="shared" si="5"/>
        <v>0</v>
      </c>
      <c r="H77" s="43">
        <f>+COUNTIF(Rohdaten!$A$1:'Rohdaten'!$A$65536,"&lt;"&amp;B77)</f>
        <v>211</v>
      </c>
      <c r="I77" s="44">
        <f>+SUMIF(Rohdaten!$A$1:'Rohdaten'!$A$65536,"&lt;"&amp;B77,Rohdaten!$B$1:'Rohdaten'!$B$65536)</f>
        <v>2677568.58</v>
      </c>
      <c r="J77" s="18"/>
      <c r="K77" s="18"/>
    </row>
    <row r="78" spans="1:11" x14ac:dyDescent="0.2">
      <c r="A78" s="38">
        <f t="shared" si="7"/>
        <v>49310</v>
      </c>
      <c r="B78" s="38">
        <f t="shared" si="6"/>
        <v>49399</v>
      </c>
      <c r="C78" s="46">
        <f>+H78-SUM(C$2:C77)</f>
        <v>0</v>
      </c>
      <c r="D78" s="47">
        <f t="shared" si="4"/>
        <v>0</v>
      </c>
      <c r="E78" s="48">
        <f>+I78-SUM(E$2:E77)</f>
        <v>0</v>
      </c>
      <c r="F78" s="47">
        <f t="shared" si="5"/>
        <v>0</v>
      </c>
      <c r="H78" s="43">
        <f>+COUNTIF(Rohdaten!$A$1:'Rohdaten'!$A$65536,"&lt;"&amp;B78)</f>
        <v>211</v>
      </c>
      <c r="I78" s="44">
        <f>+SUMIF(Rohdaten!$A$1:'Rohdaten'!$A$65536,"&lt;"&amp;B78,Rohdaten!$B$1:'Rohdaten'!$B$65536)</f>
        <v>2677568.58</v>
      </c>
      <c r="J78" s="18"/>
      <c r="K78" s="18"/>
    </row>
    <row r="79" spans="1:11" x14ac:dyDescent="0.2">
      <c r="A79" s="38">
        <f t="shared" si="7"/>
        <v>49400</v>
      </c>
      <c r="B79" s="38">
        <f t="shared" si="6"/>
        <v>49490</v>
      </c>
      <c r="C79" s="46">
        <f>+H79-SUM(C$2:C78)</f>
        <v>0</v>
      </c>
      <c r="D79" s="47">
        <f t="shared" si="4"/>
        <v>0</v>
      </c>
      <c r="E79" s="48">
        <f>+I79-SUM(E$2:E78)</f>
        <v>0</v>
      </c>
      <c r="F79" s="47">
        <f t="shared" si="5"/>
        <v>0</v>
      </c>
      <c r="H79" s="43">
        <f>+COUNTIF(Rohdaten!$A$1:'Rohdaten'!$A$65536,"&lt;"&amp;B79)</f>
        <v>211</v>
      </c>
      <c r="I79" s="44">
        <f>+SUMIF(Rohdaten!$A$1:'Rohdaten'!$A$65536,"&lt;"&amp;B79,Rohdaten!$B$1:'Rohdaten'!$B$65536)</f>
        <v>2677568.58</v>
      </c>
      <c r="J79" s="18"/>
      <c r="K79" s="18"/>
    </row>
    <row r="80" spans="1:11" x14ac:dyDescent="0.2">
      <c r="A80" s="38">
        <f t="shared" si="7"/>
        <v>49491</v>
      </c>
      <c r="B80" s="38">
        <f t="shared" si="6"/>
        <v>49582</v>
      </c>
      <c r="C80" s="46">
        <f>+H80-SUM(C$2:C79)</f>
        <v>0</v>
      </c>
      <c r="D80" s="47">
        <f t="shared" si="4"/>
        <v>0</v>
      </c>
      <c r="E80" s="48">
        <f>+I80-SUM(E$2:E79)</f>
        <v>0</v>
      </c>
      <c r="F80" s="47">
        <f t="shared" si="5"/>
        <v>0</v>
      </c>
      <c r="H80" s="43">
        <f>+COUNTIF(Rohdaten!$A$1:'Rohdaten'!$A$65536,"&lt;"&amp;B80)</f>
        <v>211</v>
      </c>
      <c r="I80" s="44">
        <f>+SUMIF(Rohdaten!$A$1:'Rohdaten'!$A$65536,"&lt;"&amp;B80,Rohdaten!$B$1:'Rohdaten'!$B$65536)</f>
        <v>2677568.58</v>
      </c>
      <c r="J80" s="18"/>
      <c r="K80" s="18"/>
    </row>
    <row r="81" spans="1:11" x14ac:dyDescent="0.2">
      <c r="A81" s="38">
        <f t="shared" si="7"/>
        <v>49583</v>
      </c>
      <c r="B81" s="38">
        <f t="shared" si="6"/>
        <v>49674</v>
      </c>
      <c r="C81" s="46">
        <f>+H81-SUM(C$2:C80)</f>
        <v>0</v>
      </c>
      <c r="D81" s="47">
        <f t="shared" si="4"/>
        <v>0</v>
      </c>
      <c r="E81" s="48">
        <f>+I81-SUM(E$2:E80)</f>
        <v>0</v>
      </c>
      <c r="F81" s="47">
        <f t="shared" si="5"/>
        <v>0</v>
      </c>
      <c r="H81" s="43">
        <f>+COUNTIF(Rohdaten!$A$1:'Rohdaten'!$A$65536,"&lt;"&amp;B81)</f>
        <v>211</v>
      </c>
      <c r="I81" s="44">
        <f>+SUMIF(Rohdaten!$A$1:'Rohdaten'!$A$65536,"&lt;"&amp;B81,Rohdaten!$B$1:'Rohdaten'!$B$65536)</f>
        <v>2677568.58</v>
      </c>
      <c r="J81" s="18"/>
      <c r="K81" s="18"/>
    </row>
    <row r="82" spans="1:11" x14ac:dyDescent="0.2">
      <c r="A82" s="38">
        <f t="shared" si="7"/>
        <v>49675</v>
      </c>
      <c r="B82" s="38">
        <f t="shared" si="6"/>
        <v>49765</v>
      </c>
      <c r="C82" s="46">
        <f>+H82-SUM(C$2:C81)</f>
        <v>0</v>
      </c>
      <c r="D82" s="47">
        <f t="shared" si="4"/>
        <v>0</v>
      </c>
      <c r="E82" s="48">
        <f>+I82-SUM(E$2:E81)</f>
        <v>0</v>
      </c>
      <c r="F82" s="47">
        <f t="shared" si="5"/>
        <v>0</v>
      </c>
      <c r="H82" s="43">
        <f>+COUNTIF(Rohdaten!$A$1:'Rohdaten'!$A$65536,"&lt;"&amp;B82)</f>
        <v>211</v>
      </c>
      <c r="I82" s="44">
        <f>+SUMIF(Rohdaten!$A$1:'Rohdaten'!$A$65536,"&lt;"&amp;B82,Rohdaten!$B$1:'Rohdaten'!$B$65536)</f>
        <v>2677568.58</v>
      </c>
      <c r="J82" s="18"/>
      <c r="K82" s="18"/>
    </row>
    <row r="83" spans="1:11" x14ac:dyDescent="0.2">
      <c r="A83" s="38">
        <f t="shared" si="7"/>
        <v>49766</v>
      </c>
      <c r="B83" s="38">
        <f t="shared" si="6"/>
        <v>49856</v>
      </c>
      <c r="C83" s="46">
        <f>+H83-SUM(C$2:C82)</f>
        <v>0</v>
      </c>
      <c r="D83" s="47">
        <f t="shared" si="4"/>
        <v>0</v>
      </c>
      <c r="E83" s="48">
        <f>+I83-SUM(E$2:E82)</f>
        <v>0</v>
      </c>
      <c r="F83" s="47">
        <f t="shared" si="5"/>
        <v>0</v>
      </c>
      <c r="H83" s="43">
        <f>+COUNTIF(Rohdaten!$A$1:'Rohdaten'!$A$65536,"&lt;"&amp;B83)</f>
        <v>211</v>
      </c>
      <c r="I83" s="44">
        <f>+SUMIF(Rohdaten!$A$1:'Rohdaten'!$A$65536,"&lt;"&amp;B83,Rohdaten!$B$1:'Rohdaten'!$B$65536)</f>
        <v>2677568.58</v>
      </c>
      <c r="J83" s="18"/>
      <c r="K83" s="18"/>
    </row>
    <row r="84" spans="1:11" x14ac:dyDescent="0.2">
      <c r="A84" s="38">
        <f t="shared" si="7"/>
        <v>49857</v>
      </c>
      <c r="B84" s="38">
        <f t="shared" si="6"/>
        <v>49948</v>
      </c>
      <c r="C84" s="46">
        <f>+H84-SUM(C$2:C83)</f>
        <v>0</v>
      </c>
      <c r="D84" s="47">
        <f t="shared" si="4"/>
        <v>0</v>
      </c>
      <c r="E84" s="48">
        <f>+I84-SUM(E$2:E83)</f>
        <v>0</v>
      </c>
      <c r="F84" s="47">
        <f t="shared" si="5"/>
        <v>0</v>
      </c>
      <c r="H84" s="43">
        <f>+COUNTIF(Rohdaten!$A$1:'Rohdaten'!$A$65536,"&lt;"&amp;B84)</f>
        <v>211</v>
      </c>
      <c r="I84" s="44">
        <f>+SUMIF(Rohdaten!$A$1:'Rohdaten'!$A$65536,"&lt;"&amp;B84,Rohdaten!$B$1:'Rohdaten'!$B$65536)</f>
        <v>2677568.58</v>
      </c>
      <c r="J84" s="18"/>
      <c r="K84" s="18"/>
    </row>
    <row r="85" spans="1:11" x14ac:dyDescent="0.2">
      <c r="A85" s="38">
        <f t="shared" si="7"/>
        <v>49949</v>
      </c>
      <c r="B85" s="38">
        <f t="shared" si="6"/>
        <v>50040</v>
      </c>
      <c r="C85" s="46">
        <f>+H85-SUM(C$2:C84)</f>
        <v>0</v>
      </c>
      <c r="D85" s="47">
        <f t="shared" si="4"/>
        <v>0</v>
      </c>
      <c r="E85" s="48">
        <f>+I85-SUM(E$2:E84)</f>
        <v>0</v>
      </c>
      <c r="F85" s="47">
        <f t="shared" si="5"/>
        <v>0</v>
      </c>
      <c r="H85" s="43">
        <f>+COUNTIF(Rohdaten!$A$1:'Rohdaten'!$A$65536,"&lt;"&amp;B85)</f>
        <v>211</v>
      </c>
      <c r="I85" s="44">
        <f>+SUMIF(Rohdaten!$A$1:'Rohdaten'!$A$65536,"&lt;"&amp;B85,Rohdaten!$B$1:'Rohdaten'!$B$65536)</f>
        <v>2677568.58</v>
      </c>
      <c r="J85" s="18"/>
      <c r="K85" s="18"/>
    </row>
    <row r="86" spans="1:11" x14ac:dyDescent="0.2">
      <c r="A86" s="38">
        <f t="shared" si="7"/>
        <v>50041</v>
      </c>
      <c r="B86" s="38">
        <f t="shared" si="6"/>
        <v>50130</v>
      </c>
      <c r="C86" s="46">
        <f>+H86-SUM(C$2:C85)</f>
        <v>0</v>
      </c>
      <c r="D86" s="47">
        <f t="shared" si="4"/>
        <v>0</v>
      </c>
      <c r="E86" s="48">
        <f>+I86-SUM(E$2:E85)</f>
        <v>0</v>
      </c>
      <c r="F86" s="47">
        <f t="shared" si="5"/>
        <v>0</v>
      </c>
      <c r="H86" s="43">
        <f>+COUNTIF(Rohdaten!$A$1:'Rohdaten'!$A$65536,"&lt;"&amp;B86)</f>
        <v>211</v>
      </c>
      <c r="I86" s="44">
        <f>+SUMIF(Rohdaten!$A$1:'Rohdaten'!$A$65536,"&lt;"&amp;B86,Rohdaten!$B$1:'Rohdaten'!$B$65536)</f>
        <v>2677568.58</v>
      </c>
      <c r="J86" s="18"/>
      <c r="K86" s="18"/>
    </row>
    <row r="87" spans="1:11" x14ac:dyDescent="0.2">
      <c r="A87" s="38">
        <f t="shared" si="7"/>
        <v>50131</v>
      </c>
      <c r="B87" s="38">
        <f t="shared" si="6"/>
        <v>50221</v>
      </c>
      <c r="C87" s="46">
        <f>+H87-SUM(C$2:C86)</f>
        <v>0</v>
      </c>
      <c r="D87" s="47">
        <f t="shared" si="4"/>
        <v>0</v>
      </c>
      <c r="E87" s="48">
        <f>+I87-SUM(E$2:E86)</f>
        <v>0</v>
      </c>
      <c r="F87" s="47">
        <f t="shared" si="5"/>
        <v>0</v>
      </c>
      <c r="H87" s="43">
        <f>+COUNTIF(Rohdaten!$A$1:'Rohdaten'!$A$65536,"&lt;"&amp;B87)</f>
        <v>211</v>
      </c>
      <c r="I87" s="44">
        <f>+SUMIF(Rohdaten!$A$1:'Rohdaten'!$A$65536,"&lt;"&amp;B87,Rohdaten!$B$1:'Rohdaten'!$B$65536)</f>
        <v>2677568.58</v>
      </c>
      <c r="J87" s="18"/>
      <c r="K87" s="18"/>
    </row>
    <row r="88" spans="1:11" x14ac:dyDescent="0.2">
      <c r="A88" s="38">
        <f t="shared" si="7"/>
        <v>50222</v>
      </c>
      <c r="B88" s="38">
        <f t="shared" si="6"/>
        <v>50313</v>
      </c>
      <c r="C88" s="46">
        <f>+H88-SUM(C$2:C87)</f>
        <v>0</v>
      </c>
      <c r="D88" s="47">
        <f t="shared" si="4"/>
        <v>0</v>
      </c>
      <c r="E88" s="48">
        <f>+I88-SUM(E$2:E87)</f>
        <v>0</v>
      </c>
      <c r="F88" s="47">
        <f t="shared" si="5"/>
        <v>0</v>
      </c>
      <c r="H88" s="43">
        <f>+COUNTIF(Rohdaten!$A$1:'Rohdaten'!$A$65536,"&lt;"&amp;B88)</f>
        <v>211</v>
      </c>
      <c r="I88" s="44">
        <f>+SUMIF(Rohdaten!$A$1:'Rohdaten'!$A$65536,"&lt;"&amp;B88,Rohdaten!$B$1:'Rohdaten'!$B$65536)</f>
        <v>2677568.58</v>
      </c>
      <c r="J88" s="18"/>
      <c r="K88" s="18"/>
    </row>
    <row r="89" spans="1:11" x14ac:dyDescent="0.2">
      <c r="A89" s="38">
        <f t="shared" si="7"/>
        <v>50314</v>
      </c>
      <c r="B89" s="38">
        <f t="shared" si="6"/>
        <v>50405</v>
      </c>
      <c r="C89" s="46">
        <f>+H89-SUM(C$2:C88)</f>
        <v>0</v>
      </c>
      <c r="D89" s="47">
        <f t="shared" si="4"/>
        <v>0</v>
      </c>
      <c r="E89" s="48">
        <f>+I89-SUM(E$2:E88)</f>
        <v>0</v>
      </c>
      <c r="F89" s="47">
        <f t="shared" si="5"/>
        <v>0</v>
      </c>
      <c r="H89" s="43">
        <f>+COUNTIF(Rohdaten!$A$1:'Rohdaten'!$A$65536,"&lt;"&amp;B89)</f>
        <v>211</v>
      </c>
      <c r="I89" s="44">
        <f>+SUMIF(Rohdaten!$A$1:'Rohdaten'!$A$65536,"&lt;"&amp;B89,Rohdaten!$B$1:'Rohdaten'!$B$65536)</f>
        <v>2677568.58</v>
      </c>
      <c r="J89" s="18"/>
      <c r="K89" s="18"/>
    </row>
    <row r="90" spans="1:11" x14ac:dyDescent="0.2">
      <c r="A90" s="38">
        <f t="shared" si="7"/>
        <v>50406</v>
      </c>
      <c r="B90" s="38">
        <f t="shared" si="6"/>
        <v>50495</v>
      </c>
      <c r="C90" s="46">
        <f>+H90-SUM(C$2:C89)</f>
        <v>0</v>
      </c>
      <c r="D90" s="47">
        <f t="shared" si="4"/>
        <v>0</v>
      </c>
      <c r="E90" s="48">
        <f>+I90-SUM(E$2:E89)</f>
        <v>0</v>
      </c>
      <c r="F90" s="47">
        <f t="shared" si="5"/>
        <v>0</v>
      </c>
      <c r="H90" s="43">
        <f>+COUNTIF(Rohdaten!$A$1:'Rohdaten'!$A$65536,"&lt;"&amp;B90)</f>
        <v>211</v>
      </c>
      <c r="I90" s="44">
        <f>+SUMIF(Rohdaten!$A$1:'Rohdaten'!$A$65536,"&lt;"&amp;B90,Rohdaten!$B$1:'Rohdaten'!$B$65536)</f>
        <v>2677568.58</v>
      </c>
      <c r="J90" s="18"/>
      <c r="K90" s="18"/>
    </row>
    <row r="91" spans="1:11" x14ac:dyDescent="0.2">
      <c r="A91" s="38">
        <f t="shared" si="7"/>
        <v>50496</v>
      </c>
      <c r="B91" s="38">
        <f t="shared" si="6"/>
        <v>50586</v>
      </c>
      <c r="C91" s="46">
        <f>+H91-SUM(C$2:C90)</f>
        <v>0</v>
      </c>
      <c r="D91" s="47">
        <f t="shared" si="4"/>
        <v>0</v>
      </c>
      <c r="E91" s="48">
        <f>+I91-SUM(E$2:E90)</f>
        <v>0</v>
      </c>
      <c r="F91" s="47">
        <f t="shared" si="5"/>
        <v>0</v>
      </c>
      <c r="H91" s="43">
        <f>+COUNTIF(Rohdaten!$A$1:'Rohdaten'!$A$65536,"&lt;"&amp;B91)</f>
        <v>211</v>
      </c>
      <c r="I91" s="44">
        <f>+SUMIF(Rohdaten!$A$1:'Rohdaten'!$A$65536,"&lt;"&amp;B91,Rohdaten!$B$1:'Rohdaten'!$B$65536)</f>
        <v>2677568.58</v>
      </c>
      <c r="J91" s="18"/>
      <c r="K91" s="18"/>
    </row>
    <row r="92" spans="1:11" x14ac:dyDescent="0.2">
      <c r="A92" s="38">
        <f t="shared" si="7"/>
        <v>50587</v>
      </c>
      <c r="B92" s="38">
        <f t="shared" si="6"/>
        <v>50678</v>
      </c>
      <c r="C92" s="46">
        <f>+H92-SUM(C$2:C91)</f>
        <v>0</v>
      </c>
      <c r="D92" s="47">
        <f t="shared" si="4"/>
        <v>0</v>
      </c>
      <c r="E92" s="48">
        <f>+I92-SUM(E$2:E91)</f>
        <v>0</v>
      </c>
      <c r="F92" s="47">
        <f t="shared" si="5"/>
        <v>0</v>
      </c>
      <c r="H92" s="43">
        <f>+COUNTIF(Rohdaten!$A$1:'Rohdaten'!$A$65536,"&lt;"&amp;B92)</f>
        <v>211</v>
      </c>
      <c r="I92" s="44">
        <f>+SUMIF(Rohdaten!$A$1:'Rohdaten'!$A$65536,"&lt;"&amp;B92,Rohdaten!$B$1:'Rohdaten'!$B$65536)</f>
        <v>2677568.58</v>
      </c>
      <c r="J92" s="18"/>
      <c r="K92" s="18"/>
    </row>
    <row r="93" spans="1:11" x14ac:dyDescent="0.2">
      <c r="A93" s="38">
        <f t="shared" si="7"/>
        <v>50679</v>
      </c>
      <c r="B93" s="38">
        <f t="shared" si="6"/>
        <v>50770</v>
      </c>
      <c r="C93" s="46">
        <f>+H93-SUM(C$2:C92)</f>
        <v>0</v>
      </c>
      <c r="D93" s="47">
        <f t="shared" si="4"/>
        <v>0</v>
      </c>
      <c r="E93" s="48">
        <f>+I93-SUM(E$2:E92)</f>
        <v>0</v>
      </c>
      <c r="F93" s="47">
        <f t="shared" si="5"/>
        <v>0</v>
      </c>
      <c r="H93" s="43">
        <f>+COUNTIF(Rohdaten!$A$1:'Rohdaten'!$A$65536,"&lt;"&amp;B93)</f>
        <v>211</v>
      </c>
      <c r="I93" s="44">
        <f>+SUMIF(Rohdaten!$A$1:'Rohdaten'!$A$65536,"&lt;"&amp;B93,Rohdaten!$B$1:'Rohdaten'!$B$65536)</f>
        <v>2677568.58</v>
      </c>
      <c r="J93" s="18"/>
      <c r="K93" s="18"/>
    </row>
    <row r="94" spans="1:11" x14ac:dyDescent="0.2">
      <c r="A94" s="38">
        <f t="shared" si="7"/>
        <v>50771</v>
      </c>
      <c r="B94" s="38">
        <f t="shared" si="6"/>
        <v>50860</v>
      </c>
      <c r="C94" s="46">
        <f>+H94-SUM(C$2:C93)</f>
        <v>0</v>
      </c>
      <c r="D94" s="47">
        <f t="shared" si="4"/>
        <v>0</v>
      </c>
      <c r="E94" s="48">
        <f>+I94-SUM(E$2:E93)</f>
        <v>0</v>
      </c>
      <c r="F94" s="47">
        <f t="shared" si="5"/>
        <v>0</v>
      </c>
      <c r="H94" s="43">
        <f>+COUNTIF(Rohdaten!$A$1:'Rohdaten'!$A$65536,"&lt;"&amp;B94)</f>
        <v>211</v>
      </c>
      <c r="I94" s="44">
        <f>+SUMIF(Rohdaten!$A$1:'Rohdaten'!$A$65536,"&lt;"&amp;B94,Rohdaten!$B$1:'Rohdaten'!$B$65536)</f>
        <v>2677568.58</v>
      </c>
      <c r="J94" s="18"/>
      <c r="K94" s="18"/>
    </row>
    <row r="95" spans="1:11" x14ac:dyDescent="0.2">
      <c r="A95" s="38">
        <f t="shared" si="7"/>
        <v>50861</v>
      </c>
      <c r="B95" s="38">
        <f t="shared" si="6"/>
        <v>50951</v>
      </c>
      <c r="C95" s="46">
        <f>+H95-SUM(C$2:C94)</f>
        <v>0</v>
      </c>
      <c r="D95" s="47">
        <f t="shared" si="4"/>
        <v>0</v>
      </c>
      <c r="E95" s="48">
        <f>+I95-SUM(E$2:E94)</f>
        <v>0</v>
      </c>
      <c r="F95" s="47">
        <f t="shared" si="5"/>
        <v>0</v>
      </c>
      <c r="H95" s="43">
        <f>+COUNTIF(Rohdaten!$A$1:'Rohdaten'!$A$65536,"&lt;"&amp;B95)</f>
        <v>211</v>
      </c>
      <c r="I95" s="44">
        <f>+SUMIF(Rohdaten!$A$1:'Rohdaten'!$A$65536,"&lt;"&amp;B95,Rohdaten!$B$1:'Rohdaten'!$B$65536)</f>
        <v>2677568.58</v>
      </c>
      <c r="J95" s="18"/>
      <c r="K95" s="18"/>
    </row>
    <row r="96" spans="1:11" x14ac:dyDescent="0.2">
      <c r="A96" s="38">
        <f t="shared" si="7"/>
        <v>50952</v>
      </c>
      <c r="B96" s="38">
        <f t="shared" si="6"/>
        <v>51043</v>
      </c>
      <c r="C96" s="46">
        <f>+H96-SUM(C$2:C95)</f>
        <v>0</v>
      </c>
      <c r="D96" s="47">
        <f t="shared" si="4"/>
        <v>0</v>
      </c>
      <c r="E96" s="48">
        <f>+I96-SUM(E$2:E95)</f>
        <v>0</v>
      </c>
      <c r="F96" s="47">
        <f t="shared" si="5"/>
        <v>0</v>
      </c>
      <c r="H96" s="43">
        <f>+COUNTIF(Rohdaten!$A$1:'Rohdaten'!$A$65536,"&lt;"&amp;B96)</f>
        <v>211</v>
      </c>
      <c r="I96" s="44">
        <f>+SUMIF(Rohdaten!$A$1:'Rohdaten'!$A$65536,"&lt;"&amp;B96,Rohdaten!$B$1:'Rohdaten'!$B$65536)</f>
        <v>2677568.58</v>
      </c>
      <c r="J96" s="18"/>
      <c r="K96" s="18"/>
    </row>
    <row r="97" spans="1:11" x14ac:dyDescent="0.2">
      <c r="A97" s="38">
        <f t="shared" si="7"/>
        <v>51044</v>
      </c>
      <c r="B97" s="38">
        <f t="shared" si="6"/>
        <v>51135</v>
      </c>
      <c r="C97" s="46">
        <f>+H97-SUM(C$2:C96)</f>
        <v>0</v>
      </c>
      <c r="D97" s="47">
        <f t="shared" si="4"/>
        <v>0</v>
      </c>
      <c r="E97" s="48">
        <f>+I97-SUM(E$2:E96)</f>
        <v>0</v>
      </c>
      <c r="F97" s="47">
        <f t="shared" si="5"/>
        <v>0</v>
      </c>
      <c r="H97" s="43">
        <f>+COUNTIF(Rohdaten!$A$1:'Rohdaten'!$A$65536,"&lt;"&amp;B97)</f>
        <v>211</v>
      </c>
      <c r="I97" s="44">
        <f>+SUMIF(Rohdaten!$A$1:'Rohdaten'!$A$65536,"&lt;"&amp;B97,Rohdaten!$B$1:'Rohdaten'!$B$65536)</f>
        <v>2677568.58</v>
      </c>
      <c r="J97" s="18"/>
      <c r="K97" s="18"/>
    </row>
    <row r="98" spans="1:11" x14ac:dyDescent="0.2">
      <c r="A98" s="38">
        <f t="shared" si="7"/>
        <v>51136</v>
      </c>
      <c r="B98" s="38">
        <f t="shared" si="6"/>
        <v>51226</v>
      </c>
      <c r="C98" s="46">
        <f>+H98-SUM(C$2:C97)</f>
        <v>0</v>
      </c>
      <c r="D98" s="47">
        <f t="shared" si="4"/>
        <v>0</v>
      </c>
      <c r="E98" s="48">
        <f>+I98-SUM(E$2:E97)</f>
        <v>0</v>
      </c>
      <c r="F98" s="47">
        <f t="shared" si="5"/>
        <v>0</v>
      </c>
      <c r="H98" s="43">
        <f>+COUNTIF(Rohdaten!$A$1:'Rohdaten'!$A$65536,"&lt;"&amp;B98)</f>
        <v>211</v>
      </c>
      <c r="I98" s="44">
        <f>+SUMIF(Rohdaten!$A$1:'Rohdaten'!$A$65536,"&lt;"&amp;B98,Rohdaten!$B$1:'Rohdaten'!$B$65536)</f>
        <v>2677568.58</v>
      </c>
      <c r="J98" s="18"/>
      <c r="K98" s="18"/>
    </row>
    <row r="99" spans="1:11" x14ac:dyDescent="0.2">
      <c r="A99" s="38">
        <f t="shared" si="7"/>
        <v>51227</v>
      </c>
      <c r="B99" s="38">
        <f t="shared" si="6"/>
        <v>51317</v>
      </c>
      <c r="C99" s="46">
        <f>+H99-SUM(C$2:C98)</f>
        <v>0</v>
      </c>
      <c r="D99" s="47">
        <f t="shared" si="4"/>
        <v>0</v>
      </c>
      <c r="E99" s="48">
        <f>+I99-SUM(E$2:E98)</f>
        <v>0</v>
      </c>
      <c r="F99" s="47">
        <f t="shared" si="5"/>
        <v>0</v>
      </c>
      <c r="H99" s="43">
        <f>+COUNTIF(Rohdaten!$A$1:'Rohdaten'!$A$65536,"&lt;"&amp;B99)</f>
        <v>211</v>
      </c>
      <c r="I99" s="44">
        <f>+SUMIF(Rohdaten!$A$1:'Rohdaten'!$A$65536,"&lt;"&amp;B99,Rohdaten!$B$1:'Rohdaten'!$B$65536)</f>
        <v>2677568.58</v>
      </c>
      <c r="J99" s="18"/>
      <c r="K99" s="18"/>
    </row>
    <row r="100" spans="1:11" x14ac:dyDescent="0.2">
      <c r="A100" s="38">
        <f t="shared" si="7"/>
        <v>51318</v>
      </c>
      <c r="B100" s="38">
        <f t="shared" si="6"/>
        <v>51409</v>
      </c>
      <c r="C100" s="46">
        <f>+H100-SUM(C$2:C99)</f>
        <v>0</v>
      </c>
      <c r="D100" s="47">
        <f t="shared" si="4"/>
        <v>0</v>
      </c>
      <c r="E100" s="48">
        <f>+I100-SUM(E$2:E99)</f>
        <v>0</v>
      </c>
      <c r="F100" s="47">
        <f t="shared" si="5"/>
        <v>0</v>
      </c>
      <c r="H100" s="43">
        <f>+COUNTIF(Rohdaten!$A$1:'Rohdaten'!$A$65536,"&lt;"&amp;B100)</f>
        <v>211</v>
      </c>
      <c r="I100" s="44">
        <f>+SUMIF(Rohdaten!$A$1:'Rohdaten'!$A$65536,"&lt;"&amp;B100,Rohdaten!$B$1:'Rohdaten'!$B$65536)</f>
        <v>2677568.58</v>
      </c>
      <c r="J100" s="18"/>
      <c r="K100" s="18"/>
    </row>
    <row r="101" spans="1:11" x14ac:dyDescent="0.2">
      <c r="A101" s="38">
        <f t="shared" si="7"/>
        <v>51410</v>
      </c>
      <c r="B101" s="38">
        <f t="shared" si="6"/>
        <v>51501</v>
      </c>
      <c r="C101" s="46">
        <f>+H101-SUM(C$2:C100)</f>
        <v>0</v>
      </c>
      <c r="D101" s="47">
        <f t="shared" si="4"/>
        <v>0</v>
      </c>
      <c r="E101" s="48">
        <f>+I101-SUM(E$2:E100)</f>
        <v>0</v>
      </c>
      <c r="F101" s="47">
        <f t="shared" si="5"/>
        <v>0</v>
      </c>
      <c r="H101" s="43">
        <f>+COUNTIF(Rohdaten!$A$1:'Rohdaten'!$A$65536,"&lt;"&amp;B101)</f>
        <v>211</v>
      </c>
      <c r="I101" s="44">
        <f>+SUMIF(Rohdaten!$A$1:'Rohdaten'!$A$65536,"&lt;"&amp;B101,Rohdaten!$B$1:'Rohdaten'!$B$65536)</f>
        <v>2677568.58</v>
      </c>
      <c r="J101" s="18"/>
      <c r="K101" s="18"/>
    </row>
    <row r="102" spans="1:11" x14ac:dyDescent="0.2">
      <c r="A102" s="38">
        <f t="shared" si="7"/>
        <v>51502</v>
      </c>
      <c r="B102" s="38">
        <f t="shared" si="6"/>
        <v>51591</v>
      </c>
      <c r="C102" s="46">
        <f>+H102-SUM(C$2:C101)</f>
        <v>0</v>
      </c>
      <c r="D102" s="47">
        <f t="shared" si="4"/>
        <v>0</v>
      </c>
      <c r="E102" s="48">
        <f>+I102-SUM(E$2:E101)</f>
        <v>0</v>
      </c>
      <c r="F102" s="47">
        <f t="shared" si="5"/>
        <v>0</v>
      </c>
      <c r="H102" s="43">
        <f>+COUNTIF(Rohdaten!$A$1:'Rohdaten'!$A$65536,"&lt;"&amp;B102)</f>
        <v>211</v>
      </c>
      <c r="I102" s="44">
        <f>+SUMIF(Rohdaten!$A$1:'Rohdaten'!$A$65536,"&lt;"&amp;B102,Rohdaten!$B$1:'Rohdaten'!$B$65536)</f>
        <v>2677568.58</v>
      </c>
      <c r="J102" s="18"/>
      <c r="K102" s="18"/>
    </row>
    <row r="103" spans="1:11" x14ac:dyDescent="0.2">
      <c r="A103" s="38">
        <f t="shared" si="7"/>
        <v>51592</v>
      </c>
      <c r="B103" s="38">
        <f t="shared" si="6"/>
        <v>51682</v>
      </c>
      <c r="C103" s="46">
        <f>+H103-SUM(C$2:C102)</f>
        <v>0</v>
      </c>
      <c r="D103" s="47">
        <f t="shared" si="4"/>
        <v>0</v>
      </c>
      <c r="E103" s="48">
        <f>+I103-SUM(E$2:E102)</f>
        <v>0</v>
      </c>
      <c r="F103" s="47">
        <f t="shared" si="5"/>
        <v>0</v>
      </c>
      <c r="H103" s="43">
        <f>+COUNTIF(Rohdaten!$A$1:'Rohdaten'!$A$65536,"&lt;"&amp;B103)</f>
        <v>211</v>
      </c>
      <c r="I103" s="44">
        <f>+SUMIF(Rohdaten!$A$1:'Rohdaten'!$A$65536,"&lt;"&amp;B103,Rohdaten!$B$1:'Rohdaten'!$B$65536)</f>
        <v>2677568.58</v>
      </c>
      <c r="J103" s="18"/>
      <c r="K103" s="18"/>
    </row>
    <row r="104" spans="1:11" x14ac:dyDescent="0.2">
      <c r="A104" s="38">
        <f t="shared" si="7"/>
        <v>51683</v>
      </c>
      <c r="B104" s="38">
        <f t="shared" si="6"/>
        <v>51774</v>
      </c>
      <c r="C104" s="46">
        <f>+H104-SUM(C$2:C103)</f>
        <v>0</v>
      </c>
      <c r="D104" s="47">
        <f t="shared" si="4"/>
        <v>0</v>
      </c>
      <c r="E104" s="48">
        <f>+I104-SUM(E$2:E103)</f>
        <v>0</v>
      </c>
      <c r="F104" s="47">
        <f t="shared" si="5"/>
        <v>0</v>
      </c>
      <c r="H104" s="43">
        <f>+COUNTIF(Rohdaten!$A$1:'Rohdaten'!$A$65536,"&lt;"&amp;B104)</f>
        <v>211</v>
      </c>
      <c r="I104" s="44">
        <f>+SUMIF(Rohdaten!$A$1:'Rohdaten'!$A$65536,"&lt;"&amp;B104,Rohdaten!$B$1:'Rohdaten'!$B$65536)</f>
        <v>2677568.58</v>
      </c>
      <c r="J104" s="18"/>
      <c r="K104" s="18"/>
    </row>
    <row r="105" spans="1:11" x14ac:dyDescent="0.2">
      <c r="A105" s="38">
        <f t="shared" si="7"/>
        <v>51775</v>
      </c>
      <c r="B105" s="38">
        <f t="shared" si="6"/>
        <v>51866</v>
      </c>
      <c r="C105" s="46">
        <f>+H105-SUM(C$2:C104)</f>
        <v>0</v>
      </c>
      <c r="D105" s="47">
        <f t="shared" si="4"/>
        <v>0</v>
      </c>
      <c r="E105" s="48">
        <f>+I105-SUM(E$2:E104)</f>
        <v>0</v>
      </c>
      <c r="F105" s="47">
        <f t="shared" si="5"/>
        <v>0</v>
      </c>
      <c r="H105" s="43">
        <f>+COUNTIF(Rohdaten!$A$1:'Rohdaten'!$A$65536,"&lt;"&amp;B105)</f>
        <v>211</v>
      </c>
      <c r="I105" s="44">
        <f>+SUMIF(Rohdaten!$A$1:'Rohdaten'!$A$65536,"&lt;"&amp;B105,Rohdaten!$B$1:'Rohdaten'!$B$65536)</f>
        <v>2677568.58</v>
      </c>
      <c r="J105" s="18"/>
      <c r="K105" s="18"/>
    </row>
    <row r="106" spans="1:11" x14ac:dyDescent="0.2">
      <c r="A106" s="38">
        <f t="shared" si="7"/>
        <v>51867</v>
      </c>
      <c r="B106" s="38">
        <f t="shared" si="6"/>
        <v>51956</v>
      </c>
      <c r="C106" s="46">
        <f>+H106-SUM(C$2:C105)</f>
        <v>0</v>
      </c>
      <c r="D106" s="47">
        <f t="shared" si="4"/>
        <v>0</v>
      </c>
      <c r="E106" s="48">
        <f>+I106-SUM(E$2:E105)</f>
        <v>0</v>
      </c>
      <c r="F106" s="47">
        <f t="shared" si="5"/>
        <v>0</v>
      </c>
      <c r="H106" s="43">
        <f>+COUNTIF(Rohdaten!$A$1:'Rohdaten'!$A$65536,"&lt;"&amp;B106)</f>
        <v>211</v>
      </c>
      <c r="I106" s="44">
        <f>+SUMIF(Rohdaten!$A$1:'Rohdaten'!$A$65536,"&lt;"&amp;B106,Rohdaten!$B$1:'Rohdaten'!$B$65536)</f>
        <v>2677568.58</v>
      </c>
      <c r="J106" s="18"/>
      <c r="K106" s="18"/>
    </row>
    <row r="107" spans="1:11" x14ac:dyDescent="0.2">
      <c r="A107" s="38">
        <f t="shared" si="7"/>
        <v>51957</v>
      </c>
      <c r="B107" s="38">
        <f t="shared" si="6"/>
        <v>52047</v>
      </c>
      <c r="C107" s="46">
        <f>+H107-SUM(C$2:C106)</f>
        <v>0</v>
      </c>
      <c r="D107" s="47">
        <f t="shared" si="4"/>
        <v>0</v>
      </c>
      <c r="E107" s="48">
        <f>+I107-SUM(E$2:E106)</f>
        <v>0</v>
      </c>
      <c r="F107" s="47">
        <f t="shared" si="5"/>
        <v>0</v>
      </c>
      <c r="H107" s="43">
        <f>+COUNTIF(Rohdaten!$A$1:'Rohdaten'!$A$65536,"&lt;"&amp;B107)</f>
        <v>211</v>
      </c>
      <c r="I107" s="44">
        <f>+SUMIF(Rohdaten!$A$1:'Rohdaten'!$A$65536,"&lt;"&amp;B107,Rohdaten!$B$1:'Rohdaten'!$B$65536)</f>
        <v>2677568.58</v>
      </c>
      <c r="J107" s="18"/>
      <c r="K107" s="18"/>
    </row>
    <row r="108" spans="1:11" x14ac:dyDescent="0.2">
      <c r="A108" s="38">
        <f t="shared" si="7"/>
        <v>52048</v>
      </c>
      <c r="B108" s="38">
        <f t="shared" si="6"/>
        <v>52139</v>
      </c>
      <c r="C108" s="46">
        <f>+H108-SUM(C$2:C107)</f>
        <v>0</v>
      </c>
      <c r="D108" s="47">
        <f t="shared" si="4"/>
        <v>0</v>
      </c>
      <c r="E108" s="48">
        <f>+I108-SUM(E$2:E107)</f>
        <v>0</v>
      </c>
      <c r="F108" s="47">
        <f t="shared" si="5"/>
        <v>0</v>
      </c>
      <c r="H108" s="43">
        <f>+COUNTIF(Rohdaten!$A$1:'Rohdaten'!$A$65536,"&lt;"&amp;B108)</f>
        <v>211</v>
      </c>
      <c r="I108" s="44">
        <f>+SUMIF(Rohdaten!$A$1:'Rohdaten'!$A$65536,"&lt;"&amp;B108,Rohdaten!$B$1:'Rohdaten'!$B$65536)</f>
        <v>2677568.58</v>
      </c>
      <c r="J108" s="18"/>
      <c r="K108" s="18"/>
    </row>
    <row r="109" spans="1:11" x14ac:dyDescent="0.2">
      <c r="A109" s="38">
        <f t="shared" si="7"/>
        <v>52140</v>
      </c>
      <c r="B109" s="38">
        <f t="shared" si="6"/>
        <v>52231</v>
      </c>
      <c r="C109" s="46">
        <f>+H109-SUM(C$2:C108)</f>
        <v>0</v>
      </c>
      <c r="D109" s="47">
        <f t="shared" si="4"/>
        <v>0</v>
      </c>
      <c r="E109" s="48">
        <f>+I109-SUM(E$2:E108)</f>
        <v>0</v>
      </c>
      <c r="F109" s="47">
        <f t="shared" si="5"/>
        <v>0</v>
      </c>
      <c r="H109" s="43">
        <f>+COUNTIF(Rohdaten!$A$1:'Rohdaten'!$A$65536,"&lt;"&amp;B109)</f>
        <v>211</v>
      </c>
      <c r="I109" s="44">
        <f>+SUMIF(Rohdaten!$A$1:'Rohdaten'!$A$65536,"&lt;"&amp;B109,Rohdaten!$B$1:'Rohdaten'!$B$65536)</f>
        <v>2677568.58</v>
      </c>
      <c r="J109" s="18"/>
      <c r="K109" s="18"/>
    </row>
    <row r="110" spans="1:11" x14ac:dyDescent="0.2">
      <c r="A110" s="38">
        <f t="shared" si="7"/>
        <v>52232</v>
      </c>
      <c r="B110" s="38">
        <f t="shared" si="6"/>
        <v>52321</v>
      </c>
      <c r="C110" s="46">
        <f>+H110-SUM(C$2:C109)</f>
        <v>0</v>
      </c>
      <c r="D110" s="47">
        <f t="shared" si="4"/>
        <v>0</v>
      </c>
      <c r="E110" s="48">
        <f>+I110-SUM(E$2:E109)</f>
        <v>0</v>
      </c>
      <c r="F110" s="47">
        <f t="shared" si="5"/>
        <v>0</v>
      </c>
      <c r="H110" s="43">
        <f>+COUNTIF(Rohdaten!$A$1:'Rohdaten'!$A$65536,"&lt;"&amp;B110)</f>
        <v>211</v>
      </c>
      <c r="I110" s="44">
        <f>+SUMIF(Rohdaten!$A$1:'Rohdaten'!$A$65536,"&lt;"&amp;B110,Rohdaten!$B$1:'Rohdaten'!$B$65536)</f>
        <v>2677568.58</v>
      </c>
      <c r="J110" s="18"/>
      <c r="K110" s="18"/>
    </row>
    <row r="111" spans="1:11" x14ac:dyDescent="0.2">
      <c r="A111" s="38">
        <f t="shared" si="7"/>
        <v>52322</v>
      </c>
      <c r="B111" s="38">
        <f t="shared" si="6"/>
        <v>52412</v>
      </c>
      <c r="C111" s="46">
        <f>+H111-SUM(C$2:C110)</f>
        <v>0</v>
      </c>
      <c r="D111" s="47">
        <f t="shared" si="4"/>
        <v>0</v>
      </c>
      <c r="E111" s="48">
        <f>+I111-SUM(E$2:E110)</f>
        <v>0</v>
      </c>
      <c r="F111" s="47">
        <f t="shared" si="5"/>
        <v>0</v>
      </c>
      <c r="H111" s="43">
        <f>+COUNTIF(Rohdaten!$A$1:'Rohdaten'!$A$65536,"&lt;"&amp;B111)</f>
        <v>211</v>
      </c>
      <c r="I111" s="44">
        <f>+SUMIF(Rohdaten!$A$1:'Rohdaten'!$A$65536,"&lt;"&amp;B111,Rohdaten!$B$1:'Rohdaten'!$B$65536)</f>
        <v>2677568.58</v>
      </c>
      <c r="J111" s="18"/>
      <c r="K111" s="18"/>
    </row>
    <row r="112" spans="1:11" x14ac:dyDescent="0.2">
      <c r="A112" s="38">
        <f t="shared" si="7"/>
        <v>52413</v>
      </c>
      <c r="B112" s="38">
        <f t="shared" si="6"/>
        <v>52504</v>
      </c>
      <c r="C112" s="46">
        <f>+H112-SUM(C$2:C111)</f>
        <v>0</v>
      </c>
      <c r="D112" s="47">
        <f t="shared" si="4"/>
        <v>0</v>
      </c>
      <c r="E112" s="48">
        <f>+I112-SUM(E$2:E111)</f>
        <v>0</v>
      </c>
      <c r="F112" s="47">
        <f t="shared" si="5"/>
        <v>0</v>
      </c>
      <c r="H112" s="43">
        <f>+COUNTIF(Rohdaten!$A$1:'Rohdaten'!$A$65536,"&lt;"&amp;B112)</f>
        <v>211</v>
      </c>
      <c r="I112" s="44">
        <f>+SUMIF(Rohdaten!$A$1:'Rohdaten'!$A$65536,"&lt;"&amp;B112,Rohdaten!$B$1:'Rohdaten'!$B$65536)</f>
        <v>2677568.58</v>
      </c>
      <c r="J112" s="18"/>
      <c r="K112" s="18"/>
    </row>
    <row r="113" spans="1:11" x14ac:dyDescent="0.2">
      <c r="A113" s="38">
        <f t="shared" si="7"/>
        <v>52505</v>
      </c>
      <c r="B113" s="38">
        <f t="shared" si="6"/>
        <v>52596</v>
      </c>
      <c r="C113" s="46">
        <f>+H113-SUM(C$2:C112)</f>
        <v>0</v>
      </c>
      <c r="D113" s="47">
        <f t="shared" si="4"/>
        <v>0</v>
      </c>
      <c r="E113" s="48">
        <f>+I113-SUM(E$2:E112)</f>
        <v>0</v>
      </c>
      <c r="F113" s="47">
        <f t="shared" si="5"/>
        <v>0</v>
      </c>
      <c r="H113" s="43">
        <f>+COUNTIF(Rohdaten!$A$1:'Rohdaten'!$A$65536,"&lt;"&amp;B113)</f>
        <v>211</v>
      </c>
      <c r="I113" s="44">
        <f>+SUMIF(Rohdaten!$A$1:'Rohdaten'!$A$65536,"&lt;"&amp;B113,Rohdaten!$B$1:'Rohdaten'!$B$65536)</f>
        <v>2677568.58</v>
      </c>
      <c r="J113" s="18"/>
      <c r="K113" s="18"/>
    </row>
    <row r="114" spans="1:11" x14ac:dyDescent="0.2">
      <c r="A114" s="38">
        <f t="shared" si="7"/>
        <v>52597</v>
      </c>
      <c r="B114" s="38">
        <f t="shared" si="6"/>
        <v>52687</v>
      </c>
      <c r="C114" s="46">
        <f>+H114-SUM(C$2:C113)</f>
        <v>0</v>
      </c>
      <c r="D114" s="47">
        <f t="shared" si="4"/>
        <v>0</v>
      </c>
      <c r="E114" s="48">
        <f>+I114-SUM(E$2:E113)</f>
        <v>0</v>
      </c>
      <c r="F114" s="47">
        <f t="shared" si="5"/>
        <v>0</v>
      </c>
      <c r="H114" s="43">
        <f>+COUNTIF(Rohdaten!$A$1:'Rohdaten'!$A$65536,"&lt;"&amp;B114)</f>
        <v>211</v>
      </c>
      <c r="I114" s="44">
        <f>+SUMIF(Rohdaten!$A$1:'Rohdaten'!$A$65536,"&lt;"&amp;B114,Rohdaten!$B$1:'Rohdaten'!$B$65536)</f>
        <v>2677568.58</v>
      </c>
      <c r="J114" s="18"/>
      <c r="K114" s="18"/>
    </row>
    <row r="115" spans="1:11" x14ac:dyDescent="0.2">
      <c r="A115" s="38">
        <f t="shared" si="7"/>
        <v>52688</v>
      </c>
      <c r="B115" s="38">
        <f t="shared" si="6"/>
        <v>52778</v>
      </c>
      <c r="C115" s="46">
        <f>+H115-SUM(C$2:C114)</f>
        <v>0</v>
      </c>
      <c r="D115" s="47">
        <f t="shared" si="4"/>
        <v>0</v>
      </c>
      <c r="E115" s="48">
        <f>+I115-SUM(E$2:E114)</f>
        <v>0</v>
      </c>
      <c r="F115" s="47">
        <f t="shared" si="5"/>
        <v>0</v>
      </c>
      <c r="H115" s="43">
        <f>+COUNTIF(Rohdaten!$A$1:'Rohdaten'!$A$65536,"&lt;"&amp;B115)</f>
        <v>211</v>
      </c>
      <c r="I115" s="44">
        <f>+SUMIF(Rohdaten!$A$1:'Rohdaten'!$A$65536,"&lt;"&amp;B115,Rohdaten!$B$1:'Rohdaten'!$B$65536)</f>
        <v>2677568.58</v>
      </c>
      <c r="J115" s="18"/>
      <c r="K115" s="18"/>
    </row>
    <row r="116" spans="1:11" x14ac:dyDescent="0.2">
      <c r="A116" s="38">
        <f t="shared" si="7"/>
        <v>52779</v>
      </c>
      <c r="B116" s="38">
        <f t="shared" si="6"/>
        <v>52870</v>
      </c>
      <c r="C116" s="46">
        <f>+H116-SUM(C$2:C115)</f>
        <v>0</v>
      </c>
      <c r="D116" s="47">
        <f t="shared" si="4"/>
        <v>0</v>
      </c>
      <c r="E116" s="48">
        <f>+I116-SUM(E$2:E115)</f>
        <v>0</v>
      </c>
      <c r="F116" s="47">
        <f t="shared" si="5"/>
        <v>0</v>
      </c>
      <c r="H116" s="43">
        <f>+COUNTIF(Rohdaten!$A$1:'Rohdaten'!$A$65536,"&lt;"&amp;B116)</f>
        <v>211</v>
      </c>
      <c r="I116" s="44">
        <f>+SUMIF(Rohdaten!$A$1:'Rohdaten'!$A$65536,"&lt;"&amp;B116,Rohdaten!$B$1:'Rohdaten'!$B$65536)</f>
        <v>2677568.58</v>
      </c>
      <c r="J116" s="18"/>
      <c r="K116" s="18"/>
    </row>
    <row r="117" spans="1:11" x14ac:dyDescent="0.2">
      <c r="A117" s="38">
        <f t="shared" si="7"/>
        <v>52871</v>
      </c>
      <c r="B117" s="38">
        <f t="shared" si="6"/>
        <v>52962</v>
      </c>
      <c r="C117" s="46">
        <f>+H117-SUM(C$2:C116)</f>
        <v>0</v>
      </c>
      <c r="D117" s="47">
        <f t="shared" si="4"/>
        <v>0</v>
      </c>
      <c r="E117" s="48">
        <f>+I117-SUM(E$2:E116)</f>
        <v>0</v>
      </c>
      <c r="F117" s="47">
        <f t="shared" si="5"/>
        <v>0</v>
      </c>
      <c r="H117" s="43">
        <f>+COUNTIF(Rohdaten!$A$1:'Rohdaten'!$A$65536,"&lt;"&amp;B117)</f>
        <v>211</v>
      </c>
      <c r="I117" s="44">
        <f>+SUMIF(Rohdaten!$A$1:'Rohdaten'!$A$65536,"&lt;"&amp;B117,Rohdaten!$B$1:'Rohdaten'!$B$65536)</f>
        <v>2677568.58</v>
      </c>
      <c r="J117" s="18"/>
      <c r="K117" s="18"/>
    </row>
    <row r="118" spans="1:11" x14ac:dyDescent="0.2">
      <c r="A118" s="38">
        <f t="shared" si="7"/>
        <v>52963</v>
      </c>
      <c r="B118" s="38">
        <f t="shared" si="6"/>
        <v>53052</v>
      </c>
      <c r="C118" s="46">
        <f>+H118-SUM(C$2:C117)</f>
        <v>0</v>
      </c>
      <c r="D118" s="47">
        <f t="shared" si="4"/>
        <v>0</v>
      </c>
      <c r="E118" s="48">
        <f>+I118-SUM(E$2:E117)</f>
        <v>0</v>
      </c>
      <c r="F118" s="47">
        <f t="shared" si="5"/>
        <v>0</v>
      </c>
      <c r="H118" s="43">
        <f>+COUNTIF(Rohdaten!$A$1:'Rohdaten'!$A$65536,"&lt;"&amp;B118)</f>
        <v>211</v>
      </c>
      <c r="I118" s="44">
        <f>+SUMIF(Rohdaten!$A$1:'Rohdaten'!$A$65536,"&lt;"&amp;B118,Rohdaten!$B$1:'Rohdaten'!$B$65536)</f>
        <v>2677568.58</v>
      </c>
      <c r="J118" s="18"/>
      <c r="K118" s="18"/>
    </row>
    <row r="119" spans="1:11" x14ac:dyDescent="0.2">
      <c r="A119" s="38">
        <f t="shared" si="7"/>
        <v>53053</v>
      </c>
      <c r="B119" s="38">
        <f t="shared" si="6"/>
        <v>53143</v>
      </c>
      <c r="C119" s="46">
        <f>+H119-SUM(C$2:C118)</f>
        <v>0</v>
      </c>
      <c r="D119" s="47">
        <f t="shared" si="4"/>
        <v>0</v>
      </c>
      <c r="E119" s="48">
        <f>+I119-SUM(E$2:E118)</f>
        <v>0</v>
      </c>
      <c r="F119" s="47">
        <f t="shared" si="5"/>
        <v>0</v>
      </c>
      <c r="H119" s="43">
        <f>+COUNTIF(Rohdaten!$A$1:'Rohdaten'!$A$65536,"&lt;"&amp;B119)</f>
        <v>211</v>
      </c>
      <c r="I119" s="44">
        <f>+SUMIF(Rohdaten!$A$1:'Rohdaten'!$A$65536,"&lt;"&amp;B119,Rohdaten!$B$1:'Rohdaten'!$B$65536)</f>
        <v>2677568.58</v>
      </c>
      <c r="J119" s="18"/>
      <c r="K119" s="18"/>
    </row>
    <row r="120" spans="1:11" x14ac:dyDescent="0.2">
      <c r="A120" s="38">
        <f t="shared" si="7"/>
        <v>53144</v>
      </c>
      <c r="B120" s="38">
        <f t="shared" si="6"/>
        <v>53235</v>
      </c>
      <c r="C120" s="46">
        <f>+H120-SUM(C$2:C119)</f>
        <v>0</v>
      </c>
      <c r="D120" s="47">
        <f t="shared" si="4"/>
        <v>0</v>
      </c>
      <c r="E120" s="48">
        <f>+I120-SUM(E$2:E119)</f>
        <v>0</v>
      </c>
      <c r="F120" s="47">
        <f t="shared" si="5"/>
        <v>0</v>
      </c>
      <c r="H120" s="43">
        <f>+COUNTIF(Rohdaten!$A$1:'Rohdaten'!$A$65536,"&lt;"&amp;B120)</f>
        <v>211</v>
      </c>
      <c r="I120" s="44">
        <f>+SUMIF(Rohdaten!$A$1:'Rohdaten'!$A$65536,"&lt;"&amp;B120,Rohdaten!$B$1:'Rohdaten'!$B$65536)</f>
        <v>2677568.58</v>
      </c>
      <c r="J120" s="18"/>
      <c r="K120" s="18"/>
    </row>
    <row r="121" spans="1:11" x14ac:dyDescent="0.2">
      <c r="A121" s="38">
        <f t="shared" si="7"/>
        <v>53236</v>
      </c>
      <c r="B121" s="38">
        <f t="shared" si="6"/>
        <v>53327</v>
      </c>
      <c r="C121" s="46">
        <f>+H121-SUM(C$2:C120)</f>
        <v>0</v>
      </c>
      <c r="D121" s="47">
        <f t="shared" si="4"/>
        <v>0</v>
      </c>
      <c r="E121" s="48">
        <f>+I121-SUM(E$2:E120)</f>
        <v>0</v>
      </c>
      <c r="F121" s="47">
        <f t="shared" si="5"/>
        <v>0</v>
      </c>
      <c r="H121" s="43">
        <f>+COUNTIF(Rohdaten!$A$1:'Rohdaten'!$A$65536,"&lt;"&amp;B121)</f>
        <v>211</v>
      </c>
      <c r="I121" s="44">
        <f>+SUMIF(Rohdaten!$A$1:'Rohdaten'!$A$65536,"&lt;"&amp;B121,Rohdaten!$B$1:'Rohdaten'!$B$65536)</f>
        <v>2677568.58</v>
      </c>
      <c r="J121" s="18"/>
      <c r="K121" s="18"/>
    </row>
    <row r="122" spans="1:11" x14ac:dyDescent="0.2">
      <c r="A122" s="38">
        <f t="shared" si="7"/>
        <v>53328</v>
      </c>
      <c r="B122" s="38">
        <f t="shared" si="6"/>
        <v>53417</v>
      </c>
      <c r="C122" s="46">
        <f>+H122-SUM(C$2:C121)</f>
        <v>0</v>
      </c>
      <c r="D122" s="47">
        <f t="shared" si="4"/>
        <v>0</v>
      </c>
      <c r="E122" s="48">
        <f>+I122-SUM(E$2:E121)</f>
        <v>0</v>
      </c>
      <c r="F122" s="47">
        <f t="shared" si="5"/>
        <v>0</v>
      </c>
      <c r="H122" s="43">
        <f>+COUNTIF(Rohdaten!$A$1:'Rohdaten'!$A$65536,"&lt;"&amp;B122)</f>
        <v>211</v>
      </c>
      <c r="I122" s="44">
        <f>+SUMIF(Rohdaten!$A$1:'Rohdaten'!$A$65536,"&lt;"&amp;B122,Rohdaten!$B$1:'Rohdaten'!$B$65536)</f>
        <v>2677568.58</v>
      </c>
      <c r="J122" s="18"/>
      <c r="K122" s="18"/>
    </row>
    <row r="123" spans="1:11" x14ac:dyDescent="0.2">
      <c r="A123" s="38">
        <f t="shared" si="7"/>
        <v>53418</v>
      </c>
      <c r="B123" s="38">
        <f t="shared" si="6"/>
        <v>53508</v>
      </c>
      <c r="C123" s="46">
        <f>+H123-SUM(C$2:C122)</f>
        <v>0</v>
      </c>
      <c r="D123" s="47">
        <f t="shared" si="4"/>
        <v>0</v>
      </c>
      <c r="E123" s="48">
        <f>+I123-SUM(E$2:E122)</f>
        <v>0</v>
      </c>
      <c r="F123" s="47">
        <f t="shared" si="5"/>
        <v>0</v>
      </c>
      <c r="H123" s="43">
        <f>+COUNTIF(Rohdaten!$A$1:'Rohdaten'!$A$65536,"&lt;"&amp;B123)</f>
        <v>211</v>
      </c>
      <c r="I123" s="44">
        <f>+SUMIF(Rohdaten!$A$1:'Rohdaten'!$A$65536,"&lt;"&amp;B123,Rohdaten!$B$1:'Rohdaten'!$B$65536)</f>
        <v>2677568.58</v>
      </c>
      <c r="J123" s="18"/>
      <c r="K123" s="18"/>
    </row>
    <row r="124" spans="1:11" x14ac:dyDescent="0.2">
      <c r="A124" s="38">
        <f t="shared" si="7"/>
        <v>53509</v>
      </c>
      <c r="B124" s="38">
        <f t="shared" si="6"/>
        <v>53600</v>
      </c>
      <c r="C124" s="46">
        <f>+H124-SUM(C$2:C123)</f>
        <v>0</v>
      </c>
      <c r="D124" s="47">
        <f t="shared" si="4"/>
        <v>0</v>
      </c>
      <c r="E124" s="48">
        <f>+I124-SUM(E$2:E123)</f>
        <v>0</v>
      </c>
      <c r="F124" s="47">
        <f t="shared" si="5"/>
        <v>0</v>
      </c>
      <c r="H124" s="43">
        <f>+COUNTIF(Rohdaten!$A$1:'Rohdaten'!$A$65536,"&lt;"&amp;B124)</f>
        <v>211</v>
      </c>
      <c r="I124" s="44">
        <f>+SUMIF(Rohdaten!$A$1:'Rohdaten'!$A$65536,"&lt;"&amp;B124,Rohdaten!$B$1:'Rohdaten'!$B$65536)</f>
        <v>2677568.58</v>
      </c>
      <c r="J124" s="18"/>
      <c r="K124" s="18"/>
    </row>
    <row r="125" spans="1:11" x14ac:dyDescent="0.2">
      <c r="A125" s="38">
        <f t="shared" si="7"/>
        <v>53601</v>
      </c>
      <c r="B125" s="38">
        <f t="shared" si="6"/>
        <v>53692</v>
      </c>
      <c r="C125" s="46">
        <f>+H125-SUM(C$2:C124)</f>
        <v>0</v>
      </c>
      <c r="D125" s="47">
        <f t="shared" si="4"/>
        <v>0</v>
      </c>
      <c r="E125" s="48">
        <f>+I125-SUM(E$2:E124)</f>
        <v>0</v>
      </c>
      <c r="F125" s="47">
        <f t="shared" si="5"/>
        <v>0</v>
      </c>
      <c r="H125" s="43">
        <f>+COUNTIF(Rohdaten!$A$1:'Rohdaten'!$A$65536,"&lt;"&amp;B125)</f>
        <v>211</v>
      </c>
      <c r="I125" s="44">
        <f>+SUMIF(Rohdaten!$A$1:'Rohdaten'!$A$65536,"&lt;"&amp;B125,Rohdaten!$B$1:'Rohdaten'!$B$65536)</f>
        <v>2677568.58</v>
      </c>
      <c r="J125" s="18"/>
      <c r="K125" s="18"/>
    </row>
    <row r="126" spans="1:11" x14ac:dyDescent="0.2">
      <c r="A126" s="38">
        <f t="shared" si="7"/>
        <v>53693</v>
      </c>
      <c r="B126" s="38">
        <f t="shared" si="6"/>
        <v>53782</v>
      </c>
      <c r="C126" s="46">
        <f>+H126-SUM(C$2:C125)</f>
        <v>0</v>
      </c>
      <c r="D126" s="47">
        <f t="shared" si="4"/>
        <v>0</v>
      </c>
      <c r="E126" s="48">
        <f>+I126-SUM(E$2:E125)</f>
        <v>0</v>
      </c>
      <c r="F126" s="47">
        <f t="shared" si="5"/>
        <v>0</v>
      </c>
      <c r="H126" s="43">
        <f>+COUNTIF(Rohdaten!$A$1:'Rohdaten'!$A$65536,"&lt;"&amp;B126)</f>
        <v>211</v>
      </c>
      <c r="I126" s="44">
        <f>+SUMIF(Rohdaten!$A$1:'Rohdaten'!$A$65536,"&lt;"&amp;B126,Rohdaten!$B$1:'Rohdaten'!$B$65536)</f>
        <v>2677568.58</v>
      </c>
      <c r="J126" s="18"/>
      <c r="K126" s="18"/>
    </row>
    <row r="127" spans="1:11" x14ac:dyDescent="0.2">
      <c r="A127" s="38">
        <f t="shared" si="7"/>
        <v>53783</v>
      </c>
      <c r="B127" s="38">
        <f t="shared" si="6"/>
        <v>53873</v>
      </c>
      <c r="C127" s="46">
        <f>+H127-SUM(C$2:C126)</f>
        <v>0</v>
      </c>
      <c r="D127" s="47">
        <f t="shared" si="4"/>
        <v>0</v>
      </c>
      <c r="E127" s="48">
        <f>+I127-SUM(E$2:E126)</f>
        <v>0</v>
      </c>
      <c r="F127" s="47">
        <f t="shared" si="5"/>
        <v>0</v>
      </c>
      <c r="H127" s="43">
        <f>+COUNTIF(Rohdaten!$A$1:'Rohdaten'!$A$65536,"&lt;"&amp;B127)</f>
        <v>211</v>
      </c>
      <c r="I127" s="44">
        <f>+SUMIF(Rohdaten!$A$1:'Rohdaten'!$A$65536,"&lt;"&amp;B127,Rohdaten!$B$1:'Rohdaten'!$B$65536)</f>
        <v>2677568.58</v>
      </c>
      <c r="J127" s="18"/>
      <c r="K127" s="18"/>
    </row>
    <row r="128" spans="1:11" x14ac:dyDescent="0.2">
      <c r="A128" s="38">
        <f t="shared" si="7"/>
        <v>53874</v>
      </c>
      <c r="B128" s="38">
        <f t="shared" si="6"/>
        <v>53965</v>
      </c>
      <c r="C128" s="46">
        <f>+H128-SUM(C$2:C127)</f>
        <v>0</v>
      </c>
      <c r="D128" s="47">
        <f t="shared" si="4"/>
        <v>0</v>
      </c>
      <c r="E128" s="48">
        <f>+I128-SUM(E$2:E127)</f>
        <v>0</v>
      </c>
      <c r="F128" s="47">
        <f t="shared" si="5"/>
        <v>0</v>
      </c>
      <c r="H128" s="43">
        <f>+COUNTIF(Rohdaten!$A$1:'Rohdaten'!$A$65536,"&lt;"&amp;B128)</f>
        <v>211</v>
      </c>
      <c r="I128" s="44">
        <f>+SUMIF(Rohdaten!$A$1:'Rohdaten'!$A$65536,"&lt;"&amp;B128,Rohdaten!$B$1:'Rohdaten'!$B$65536)</f>
        <v>2677568.58</v>
      </c>
      <c r="J128" s="18"/>
      <c r="K128" s="18"/>
    </row>
    <row r="129" spans="1:11" x14ac:dyDescent="0.2">
      <c r="A129" s="38">
        <f t="shared" si="7"/>
        <v>53966</v>
      </c>
      <c r="B129" s="38">
        <f t="shared" si="6"/>
        <v>54057</v>
      </c>
      <c r="C129" s="46">
        <f>+H129-SUM(C$2:C128)</f>
        <v>0</v>
      </c>
      <c r="D129" s="47">
        <f t="shared" si="4"/>
        <v>0</v>
      </c>
      <c r="E129" s="48">
        <f>+I129-SUM(E$2:E128)</f>
        <v>0</v>
      </c>
      <c r="F129" s="47">
        <f t="shared" si="5"/>
        <v>0</v>
      </c>
      <c r="H129" s="43">
        <f>+COUNTIF(Rohdaten!$A$1:'Rohdaten'!$A$65536,"&lt;"&amp;B129)</f>
        <v>211</v>
      </c>
      <c r="I129" s="44">
        <f>+SUMIF(Rohdaten!$A$1:'Rohdaten'!$A$65536,"&lt;"&amp;B129,Rohdaten!$B$1:'Rohdaten'!$B$65536)</f>
        <v>2677568.58</v>
      </c>
      <c r="J129" s="18"/>
      <c r="K129" s="18"/>
    </row>
    <row r="130" spans="1:11" x14ac:dyDescent="0.2">
      <c r="A130" s="38">
        <f t="shared" si="7"/>
        <v>54058</v>
      </c>
      <c r="B130" s="38">
        <f t="shared" si="6"/>
        <v>54148</v>
      </c>
      <c r="C130" s="46">
        <f>+H130-SUM(C$2:C129)</f>
        <v>0</v>
      </c>
      <c r="D130" s="47">
        <f t="shared" ref="D130:D193" si="8">+C130/MAX($H:$H)</f>
        <v>0</v>
      </c>
      <c r="E130" s="48">
        <f>+I130-SUM(E$2:E129)</f>
        <v>0</v>
      </c>
      <c r="F130" s="47">
        <f t="shared" ref="F130:F193" si="9">+E130/MAX($I:$I)</f>
        <v>0</v>
      </c>
      <c r="H130" s="43">
        <f>+COUNTIF(Rohdaten!$A$1:'Rohdaten'!$A$65536,"&lt;"&amp;B130)</f>
        <v>211</v>
      </c>
      <c r="I130" s="44">
        <f>+SUMIF(Rohdaten!$A$1:'Rohdaten'!$A$65536,"&lt;"&amp;B130,Rohdaten!$B$1:'Rohdaten'!$B$65536)</f>
        <v>2677568.58</v>
      </c>
      <c r="J130" s="18"/>
      <c r="K130" s="18"/>
    </row>
    <row r="131" spans="1:11" x14ac:dyDescent="0.2">
      <c r="A131" s="38">
        <f t="shared" si="7"/>
        <v>54149</v>
      </c>
      <c r="B131" s="38">
        <f t="shared" ref="B131:B194" si="10">+EOMONTH(A131,2)</f>
        <v>54239</v>
      </c>
      <c r="C131" s="46">
        <f>+H131-SUM(C$2:C130)</f>
        <v>0</v>
      </c>
      <c r="D131" s="47">
        <f t="shared" si="8"/>
        <v>0</v>
      </c>
      <c r="E131" s="48">
        <f>+I131-SUM(E$2:E130)</f>
        <v>0</v>
      </c>
      <c r="F131" s="47">
        <f t="shared" si="9"/>
        <v>0</v>
      </c>
      <c r="H131" s="43">
        <f>+COUNTIF(Rohdaten!$A$1:'Rohdaten'!$A$65536,"&lt;"&amp;B131)</f>
        <v>211</v>
      </c>
      <c r="I131" s="44">
        <f>+SUMIF(Rohdaten!$A$1:'Rohdaten'!$A$65536,"&lt;"&amp;B131,Rohdaten!$B$1:'Rohdaten'!$B$65536)</f>
        <v>2677568.58</v>
      </c>
      <c r="J131" s="18"/>
      <c r="K131" s="18"/>
    </row>
    <row r="132" spans="1:11" x14ac:dyDescent="0.2">
      <c r="A132" s="38">
        <f t="shared" ref="A132:A195" si="11">+B131+1</f>
        <v>54240</v>
      </c>
      <c r="B132" s="38">
        <f t="shared" si="10"/>
        <v>54331</v>
      </c>
      <c r="C132" s="46">
        <f>+H132-SUM(C$2:C131)</f>
        <v>0</v>
      </c>
      <c r="D132" s="47">
        <f t="shared" si="8"/>
        <v>0</v>
      </c>
      <c r="E132" s="48">
        <f>+I132-SUM(E$2:E131)</f>
        <v>0</v>
      </c>
      <c r="F132" s="47">
        <f t="shared" si="9"/>
        <v>0</v>
      </c>
      <c r="H132" s="43">
        <f>+COUNTIF(Rohdaten!$A$1:'Rohdaten'!$A$65536,"&lt;"&amp;B132)</f>
        <v>211</v>
      </c>
      <c r="I132" s="44">
        <f>+SUMIF(Rohdaten!$A$1:'Rohdaten'!$A$65536,"&lt;"&amp;B132,Rohdaten!$B$1:'Rohdaten'!$B$65536)</f>
        <v>2677568.58</v>
      </c>
      <c r="J132" s="18"/>
      <c r="K132" s="18"/>
    </row>
    <row r="133" spans="1:11" x14ac:dyDescent="0.2">
      <c r="A133" s="38">
        <f t="shared" si="11"/>
        <v>54332</v>
      </c>
      <c r="B133" s="38">
        <f t="shared" si="10"/>
        <v>54423</v>
      </c>
      <c r="C133" s="46">
        <f>+H133-SUM(C$2:C132)</f>
        <v>0</v>
      </c>
      <c r="D133" s="47">
        <f t="shared" si="8"/>
        <v>0</v>
      </c>
      <c r="E133" s="48">
        <f>+I133-SUM(E$2:E132)</f>
        <v>0</v>
      </c>
      <c r="F133" s="47">
        <f t="shared" si="9"/>
        <v>0</v>
      </c>
      <c r="H133" s="43">
        <f>+COUNTIF(Rohdaten!$A$1:'Rohdaten'!$A$65536,"&lt;"&amp;B133)</f>
        <v>211</v>
      </c>
      <c r="I133" s="44">
        <f>+SUMIF(Rohdaten!$A$1:'Rohdaten'!$A$65536,"&lt;"&amp;B133,Rohdaten!$B$1:'Rohdaten'!$B$65536)</f>
        <v>2677568.58</v>
      </c>
      <c r="J133" s="18"/>
      <c r="K133" s="18"/>
    </row>
    <row r="134" spans="1:11" x14ac:dyDescent="0.2">
      <c r="A134" s="38">
        <f t="shared" si="11"/>
        <v>54424</v>
      </c>
      <c r="B134" s="38">
        <f t="shared" si="10"/>
        <v>54513</v>
      </c>
      <c r="C134" s="46">
        <f>+H134-SUM(C$2:C133)</f>
        <v>0</v>
      </c>
      <c r="D134" s="47">
        <f t="shared" si="8"/>
        <v>0</v>
      </c>
      <c r="E134" s="48">
        <f>+I134-SUM(E$2:E133)</f>
        <v>0</v>
      </c>
      <c r="F134" s="47">
        <f t="shared" si="9"/>
        <v>0</v>
      </c>
      <c r="H134" s="43">
        <f>+COUNTIF(Rohdaten!$A$1:'Rohdaten'!$A$65536,"&lt;"&amp;B134)</f>
        <v>211</v>
      </c>
      <c r="I134" s="44">
        <f>+SUMIF(Rohdaten!$A$1:'Rohdaten'!$A$65536,"&lt;"&amp;B134,Rohdaten!$B$1:'Rohdaten'!$B$65536)</f>
        <v>2677568.58</v>
      </c>
      <c r="J134" s="18"/>
      <c r="K134" s="18"/>
    </row>
    <row r="135" spans="1:11" x14ac:dyDescent="0.2">
      <c r="A135" s="38">
        <f t="shared" si="11"/>
        <v>54514</v>
      </c>
      <c r="B135" s="38">
        <f t="shared" si="10"/>
        <v>54604</v>
      </c>
      <c r="C135" s="46">
        <f>+H135-SUM(C$2:C134)</f>
        <v>0</v>
      </c>
      <c r="D135" s="47">
        <f t="shared" si="8"/>
        <v>0</v>
      </c>
      <c r="E135" s="48">
        <f>+I135-SUM(E$2:E134)</f>
        <v>0</v>
      </c>
      <c r="F135" s="47">
        <f t="shared" si="9"/>
        <v>0</v>
      </c>
      <c r="H135" s="43">
        <f>+COUNTIF(Rohdaten!$A$1:'Rohdaten'!$A$65536,"&lt;"&amp;B135)</f>
        <v>211</v>
      </c>
      <c r="I135" s="44">
        <f>+SUMIF(Rohdaten!$A$1:'Rohdaten'!$A$65536,"&lt;"&amp;B135,Rohdaten!$B$1:'Rohdaten'!$B$65536)</f>
        <v>2677568.58</v>
      </c>
      <c r="J135" s="18"/>
      <c r="K135" s="18"/>
    </row>
    <row r="136" spans="1:11" x14ac:dyDescent="0.2">
      <c r="A136" s="38">
        <f t="shared" si="11"/>
        <v>54605</v>
      </c>
      <c r="B136" s="38">
        <f t="shared" si="10"/>
        <v>54696</v>
      </c>
      <c r="C136" s="46">
        <f>+H136-SUM(C$2:C135)</f>
        <v>0</v>
      </c>
      <c r="D136" s="47">
        <f t="shared" si="8"/>
        <v>0</v>
      </c>
      <c r="E136" s="48">
        <f>+I136-SUM(E$2:E135)</f>
        <v>0</v>
      </c>
      <c r="F136" s="47">
        <f t="shared" si="9"/>
        <v>0</v>
      </c>
      <c r="H136" s="43">
        <f>+COUNTIF(Rohdaten!$A$1:'Rohdaten'!$A$65536,"&lt;"&amp;B136)</f>
        <v>211</v>
      </c>
      <c r="I136" s="44">
        <f>+SUMIF(Rohdaten!$A$1:'Rohdaten'!$A$65536,"&lt;"&amp;B136,Rohdaten!$B$1:'Rohdaten'!$B$65536)</f>
        <v>2677568.58</v>
      </c>
      <c r="J136" s="18"/>
      <c r="K136" s="18"/>
    </row>
    <row r="137" spans="1:11" x14ac:dyDescent="0.2">
      <c r="A137" s="38">
        <f t="shared" si="11"/>
        <v>54697</v>
      </c>
      <c r="B137" s="38">
        <f t="shared" si="10"/>
        <v>54788</v>
      </c>
      <c r="C137" s="46">
        <f>+H137-SUM(C$2:C136)</f>
        <v>0</v>
      </c>
      <c r="D137" s="47">
        <f t="shared" si="8"/>
        <v>0</v>
      </c>
      <c r="E137" s="48">
        <f>+I137-SUM(E$2:E136)</f>
        <v>0</v>
      </c>
      <c r="F137" s="47">
        <f t="shared" si="9"/>
        <v>0</v>
      </c>
      <c r="H137" s="43">
        <f>+COUNTIF(Rohdaten!$A$1:'Rohdaten'!$A$65536,"&lt;"&amp;B137)</f>
        <v>211</v>
      </c>
      <c r="I137" s="44">
        <f>+SUMIF(Rohdaten!$A$1:'Rohdaten'!$A$65536,"&lt;"&amp;B137,Rohdaten!$B$1:'Rohdaten'!$B$65536)</f>
        <v>2677568.58</v>
      </c>
      <c r="J137" s="18"/>
      <c r="K137" s="18"/>
    </row>
    <row r="138" spans="1:11" x14ac:dyDescent="0.2">
      <c r="A138" s="38">
        <f t="shared" si="11"/>
        <v>54789</v>
      </c>
      <c r="B138" s="38">
        <f t="shared" si="10"/>
        <v>54878</v>
      </c>
      <c r="C138" s="46">
        <f>+H138-SUM(C$2:C137)</f>
        <v>0</v>
      </c>
      <c r="D138" s="47">
        <f t="shared" si="8"/>
        <v>0</v>
      </c>
      <c r="E138" s="48">
        <f>+I138-SUM(E$2:E137)</f>
        <v>0</v>
      </c>
      <c r="F138" s="47">
        <f t="shared" si="9"/>
        <v>0</v>
      </c>
      <c r="H138" s="43">
        <f>+COUNTIF(Rohdaten!$A$1:'Rohdaten'!$A$65536,"&lt;"&amp;B138)</f>
        <v>211</v>
      </c>
      <c r="I138" s="44">
        <f>+SUMIF(Rohdaten!$A$1:'Rohdaten'!$A$65536,"&lt;"&amp;B138,Rohdaten!$B$1:'Rohdaten'!$B$65536)</f>
        <v>2677568.58</v>
      </c>
      <c r="J138" s="18"/>
      <c r="K138" s="18"/>
    </row>
    <row r="139" spans="1:11" x14ac:dyDescent="0.2">
      <c r="A139" s="38">
        <f t="shared" si="11"/>
        <v>54879</v>
      </c>
      <c r="B139" s="38">
        <f t="shared" si="10"/>
        <v>54969</v>
      </c>
      <c r="C139" s="46">
        <f>+H139-SUM(C$2:C138)</f>
        <v>0</v>
      </c>
      <c r="D139" s="47">
        <f t="shared" si="8"/>
        <v>0</v>
      </c>
      <c r="E139" s="48">
        <f>+I139-SUM(E$2:E138)</f>
        <v>0</v>
      </c>
      <c r="F139" s="47">
        <f t="shared" si="9"/>
        <v>0</v>
      </c>
      <c r="H139" s="43">
        <f>+COUNTIF(Rohdaten!$A$1:'Rohdaten'!$A$65536,"&lt;"&amp;B139)</f>
        <v>211</v>
      </c>
      <c r="I139" s="44">
        <f>+SUMIF(Rohdaten!$A$1:'Rohdaten'!$A$65536,"&lt;"&amp;B139,Rohdaten!$B$1:'Rohdaten'!$B$65536)</f>
        <v>2677568.58</v>
      </c>
      <c r="J139" s="18"/>
      <c r="K139" s="18"/>
    </row>
    <row r="140" spans="1:11" x14ac:dyDescent="0.2">
      <c r="A140" s="38">
        <f t="shared" si="11"/>
        <v>54970</v>
      </c>
      <c r="B140" s="38">
        <f t="shared" si="10"/>
        <v>55061</v>
      </c>
      <c r="C140" s="46">
        <f>+H140-SUM(C$2:C139)</f>
        <v>0</v>
      </c>
      <c r="D140" s="47">
        <f t="shared" si="8"/>
        <v>0</v>
      </c>
      <c r="E140" s="48">
        <f>+I140-SUM(E$2:E139)</f>
        <v>0</v>
      </c>
      <c r="F140" s="47">
        <f t="shared" si="9"/>
        <v>0</v>
      </c>
      <c r="H140" s="43">
        <f>+COUNTIF(Rohdaten!$A$1:'Rohdaten'!$A$65536,"&lt;"&amp;B140)</f>
        <v>211</v>
      </c>
      <c r="I140" s="44">
        <f>+SUMIF(Rohdaten!$A$1:'Rohdaten'!$A$65536,"&lt;"&amp;B140,Rohdaten!$B$1:'Rohdaten'!$B$65536)</f>
        <v>2677568.58</v>
      </c>
      <c r="J140" s="18"/>
      <c r="K140" s="18"/>
    </row>
    <row r="141" spans="1:11" x14ac:dyDescent="0.2">
      <c r="A141" s="38">
        <f t="shared" si="11"/>
        <v>55062</v>
      </c>
      <c r="B141" s="38">
        <f t="shared" si="10"/>
        <v>55153</v>
      </c>
      <c r="C141" s="46">
        <f>+H141-SUM(C$2:C140)</f>
        <v>0</v>
      </c>
      <c r="D141" s="47">
        <f t="shared" si="8"/>
        <v>0</v>
      </c>
      <c r="E141" s="48">
        <f>+I141-SUM(E$2:E140)</f>
        <v>0</v>
      </c>
      <c r="F141" s="47">
        <f t="shared" si="9"/>
        <v>0</v>
      </c>
      <c r="H141" s="43">
        <f>+COUNTIF(Rohdaten!$A$1:'Rohdaten'!$A$65536,"&lt;"&amp;B141)</f>
        <v>211</v>
      </c>
      <c r="I141" s="44">
        <f>+SUMIF(Rohdaten!$A$1:'Rohdaten'!$A$65536,"&lt;"&amp;B141,Rohdaten!$B$1:'Rohdaten'!$B$65536)</f>
        <v>2677568.58</v>
      </c>
      <c r="J141" s="18"/>
      <c r="K141" s="18"/>
    </row>
    <row r="142" spans="1:11" x14ac:dyDescent="0.2">
      <c r="A142" s="38">
        <f t="shared" si="11"/>
        <v>55154</v>
      </c>
      <c r="B142" s="38">
        <f t="shared" si="10"/>
        <v>55243</v>
      </c>
      <c r="C142" s="46">
        <f>+H142-SUM(C$2:C141)</f>
        <v>0</v>
      </c>
      <c r="D142" s="47">
        <f t="shared" si="8"/>
        <v>0</v>
      </c>
      <c r="E142" s="48">
        <f>+I142-SUM(E$2:E141)</f>
        <v>0</v>
      </c>
      <c r="F142" s="47">
        <f t="shared" si="9"/>
        <v>0</v>
      </c>
      <c r="H142" s="43">
        <f>+COUNTIF(Rohdaten!$A$1:'Rohdaten'!$A$65536,"&lt;"&amp;B142)</f>
        <v>211</v>
      </c>
      <c r="I142" s="44">
        <f>+SUMIF(Rohdaten!$A$1:'Rohdaten'!$A$65536,"&lt;"&amp;B142,Rohdaten!$B$1:'Rohdaten'!$B$65536)</f>
        <v>2677568.58</v>
      </c>
      <c r="J142" s="18"/>
      <c r="K142" s="18"/>
    </row>
    <row r="143" spans="1:11" x14ac:dyDescent="0.2">
      <c r="A143" s="38">
        <f t="shared" si="11"/>
        <v>55244</v>
      </c>
      <c r="B143" s="38">
        <f t="shared" si="10"/>
        <v>55334</v>
      </c>
      <c r="C143" s="46">
        <f>+H143-SUM(C$2:C142)</f>
        <v>0</v>
      </c>
      <c r="D143" s="47">
        <f t="shared" si="8"/>
        <v>0</v>
      </c>
      <c r="E143" s="48">
        <f>+I143-SUM(E$2:E142)</f>
        <v>0</v>
      </c>
      <c r="F143" s="47">
        <f t="shared" si="9"/>
        <v>0</v>
      </c>
      <c r="H143" s="43">
        <f>+COUNTIF(Rohdaten!$A$1:'Rohdaten'!$A$65536,"&lt;"&amp;B143)</f>
        <v>211</v>
      </c>
      <c r="I143" s="44">
        <f>+SUMIF(Rohdaten!$A$1:'Rohdaten'!$A$65536,"&lt;"&amp;B143,Rohdaten!$B$1:'Rohdaten'!$B$65536)</f>
        <v>2677568.58</v>
      </c>
      <c r="J143" s="18"/>
      <c r="K143" s="18"/>
    </row>
    <row r="144" spans="1:11" x14ac:dyDescent="0.2">
      <c r="A144" s="38">
        <f t="shared" si="11"/>
        <v>55335</v>
      </c>
      <c r="B144" s="38">
        <f t="shared" si="10"/>
        <v>55426</v>
      </c>
      <c r="C144" s="46">
        <f>+H144-SUM(C$2:C143)</f>
        <v>0</v>
      </c>
      <c r="D144" s="47">
        <f t="shared" si="8"/>
        <v>0</v>
      </c>
      <c r="E144" s="48">
        <f>+I144-SUM(E$2:E143)</f>
        <v>0</v>
      </c>
      <c r="F144" s="47">
        <f t="shared" si="9"/>
        <v>0</v>
      </c>
      <c r="H144" s="43">
        <f>+COUNTIF(Rohdaten!$A$1:'Rohdaten'!$A$65536,"&lt;"&amp;B144)</f>
        <v>211</v>
      </c>
      <c r="I144" s="44">
        <f>+SUMIF(Rohdaten!$A$1:'Rohdaten'!$A$65536,"&lt;"&amp;B144,Rohdaten!$B$1:'Rohdaten'!$B$65536)</f>
        <v>2677568.58</v>
      </c>
      <c r="J144" s="18"/>
      <c r="K144" s="18"/>
    </row>
    <row r="145" spans="1:11" x14ac:dyDescent="0.2">
      <c r="A145" s="38">
        <f t="shared" si="11"/>
        <v>55427</v>
      </c>
      <c r="B145" s="38">
        <f t="shared" si="10"/>
        <v>55518</v>
      </c>
      <c r="C145" s="46">
        <f>+H145-SUM(C$2:C144)</f>
        <v>0</v>
      </c>
      <c r="D145" s="47">
        <f t="shared" si="8"/>
        <v>0</v>
      </c>
      <c r="E145" s="48">
        <f>+I145-SUM(E$2:E144)</f>
        <v>0</v>
      </c>
      <c r="F145" s="47">
        <f t="shared" si="9"/>
        <v>0</v>
      </c>
      <c r="H145" s="43">
        <f>+COUNTIF(Rohdaten!$A$1:'Rohdaten'!$A$65536,"&lt;"&amp;B145)</f>
        <v>211</v>
      </c>
      <c r="I145" s="44">
        <f>+SUMIF(Rohdaten!$A$1:'Rohdaten'!$A$65536,"&lt;"&amp;B145,Rohdaten!$B$1:'Rohdaten'!$B$65536)</f>
        <v>2677568.58</v>
      </c>
      <c r="J145" s="18"/>
      <c r="K145" s="18"/>
    </row>
    <row r="146" spans="1:11" x14ac:dyDescent="0.2">
      <c r="A146" s="38">
        <f t="shared" si="11"/>
        <v>55519</v>
      </c>
      <c r="B146" s="38">
        <f t="shared" si="10"/>
        <v>55609</v>
      </c>
      <c r="C146" s="46">
        <f>+H146-SUM(C$2:C145)</f>
        <v>0</v>
      </c>
      <c r="D146" s="47">
        <f t="shared" si="8"/>
        <v>0</v>
      </c>
      <c r="E146" s="48">
        <f>+I146-SUM(E$2:E145)</f>
        <v>0</v>
      </c>
      <c r="F146" s="47">
        <f t="shared" si="9"/>
        <v>0</v>
      </c>
      <c r="H146" s="43">
        <f>+COUNTIF(Rohdaten!$A$1:'Rohdaten'!$A$65536,"&lt;"&amp;B146)</f>
        <v>211</v>
      </c>
      <c r="I146" s="44">
        <f>+SUMIF(Rohdaten!$A$1:'Rohdaten'!$A$65536,"&lt;"&amp;B146,Rohdaten!$B$1:'Rohdaten'!$B$65536)</f>
        <v>2677568.58</v>
      </c>
      <c r="J146" s="18"/>
      <c r="K146" s="18"/>
    </row>
    <row r="147" spans="1:11" x14ac:dyDescent="0.2">
      <c r="A147" s="38">
        <f t="shared" si="11"/>
        <v>55610</v>
      </c>
      <c r="B147" s="38">
        <f t="shared" si="10"/>
        <v>55700</v>
      </c>
      <c r="C147" s="46">
        <f>+H147-SUM(C$2:C146)</f>
        <v>0</v>
      </c>
      <c r="D147" s="47">
        <f t="shared" si="8"/>
        <v>0</v>
      </c>
      <c r="E147" s="48">
        <f>+I147-SUM(E$2:E146)</f>
        <v>0</v>
      </c>
      <c r="F147" s="47">
        <f t="shared" si="9"/>
        <v>0</v>
      </c>
      <c r="H147" s="43">
        <f>+COUNTIF(Rohdaten!$A$1:'Rohdaten'!$A$65536,"&lt;"&amp;B147)</f>
        <v>211</v>
      </c>
      <c r="I147" s="44">
        <f>+SUMIF(Rohdaten!$A$1:'Rohdaten'!$A$65536,"&lt;"&amp;B147,Rohdaten!$B$1:'Rohdaten'!$B$65536)</f>
        <v>2677568.58</v>
      </c>
      <c r="J147" s="18"/>
      <c r="K147" s="18"/>
    </row>
    <row r="148" spans="1:11" x14ac:dyDescent="0.2">
      <c r="A148" s="38">
        <f t="shared" si="11"/>
        <v>55701</v>
      </c>
      <c r="B148" s="38">
        <f t="shared" si="10"/>
        <v>55792</v>
      </c>
      <c r="C148" s="46">
        <f>+H148-SUM(C$2:C147)</f>
        <v>0</v>
      </c>
      <c r="D148" s="47">
        <f t="shared" si="8"/>
        <v>0</v>
      </c>
      <c r="E148" s="48">
        <f>+I148-SUM(E$2:E147)</f>
        <v>0</v>
      </c>
      <c r="F148" s="47">
        <f t="shared" si="9"/>
        <v>0</v>
      </c>
      <c r="H148" s="43">
        <f>+COUNTIF(Rohdaten!$A$1:'Rohdaten'!$A$65536,"&lt;"&amp;B148)</f>
        <v>211</v>
      </c>
      <c r="I148" s="44">
        <f>+SUMIF(Rohdaten!$A$1:'Rohdaten'!$A$65536,"&lt;"&amp;B148,Rohdaten!$B$1:'Rohdaten'!$B$65536)</f>
        <v>2677568.58</v>
      </c>
      <c r="J148" s="18"/>
      <c r="K148" s="18"/>
    </row>
    <row r="149" spans="1:11" x14ac:dyDescent="0.2">
      <c r="A149" s="38">
        <f t="shared" si="11"/>
        <v>55793</v>
      </c>
      <c r="B149" s="38">
        <f t="shared" si="10"/>
        <v>55884</v>
      </c>
      <c r="C149" s="46">
        <f>+H149-SUM(C$2:C148)</f>
        <v>0</v>
      </c>
      <c r="D149" s="47">
        <f t="shared" si="8"/>
        <v>0</v>
      </c>
      <c r="E149" s="48">
        <f>+I149-SUM(E$2:E148)</f>
        <v>0</v>
      </c>
      <c r="F149" s="47">
        <f t="shared" si="9"/>
        <v>0</v>
      </c>
      <c r="H149" s="43">
        <f>+COUNTIF(Rohdaten!$A$1:'Rohdaten'!$A$65536,"&lt;"&amp;B149)</f>
        <v>211</v>
      </c>
      <c r="I149" s="44">
        <f>+SUMIF(Rohdaten!$A$1:'Rohdaten'!$A$65536,"&lt;"&amp;B149,Rohdaten!$B$1:'Rohdaten'!$B$65536)</f>
        <v>2677568.58</v>
      </c>
      <c r="J149" s="18"/>
      <c r="K149" s="18"/>
    </row>
    <row r="150" spans="1:11" x14ac:dyDescent="0.2">
      <c r="A150" s="38">
        <f t="shared" si="11"/>
        <v>55885</v>
      </c>
      <c r="B150" s="38">
        <f t="shared" si="10"/>
        <v>55974</v>
      </c>
      <c r="C150" s="46">
        <f>+H150-SUM(C$2:C149)</f>
        <v>0</v>
      </c>
      <c r="D150" s="47">
        <f t="shared" si="8"/>
        <v>0</v>
      </c>
      <c r="E150" s="48">
        <f>+I150-SUM(E$2:E149)</f>
        <v>0</v>
      </c>
      <c r="F150" s="47">
        <f t="shared" si="9"/>
        <v>0</v>
      </c>
      <c r="H150" s="43">
        <f>+COUNTIF(Rohdaten!$A$1:'Rohdaten'!$A$65536,"&lt;"&amp;B150)</f>
        <v>211</v>
      </c>
      <c r="I150" s="44">
        <f>+SUMIF(Rohdaten!$A$1:'Rohdaten'!$A$65536,"&lt;"&amp;B150,Rohdaten!$B$1:'Rohdaten'!$B$65536)</f>
        <v>2677568.58</v>
      </c>
      <c r="J150" s="18"/>
      <c r="K150" s="18"/>
    </row>
    <row r="151" spans="1:11" x14ac:dyDescent="0.2">
      <c r="A151" s="38">
        <f t="shared" si="11"/>
        <v>55975</v>
      </c>
      <c r="B151" s="38">
        <f t="shared" si="10"/>
        <v>56065</v>
      </c>
      <c r="C151" s="46">
        <f>+H151-SUM(C$2:C150)</f>
        <v>0</v>
      </c>
      <c r="D151" s="47">
        <f t="shared" si="8"/>
        <v>0</v>
      </c>
      <c r="E151" s="48">
        <f>+I151-SUM(E$2:E150)</f>
        <v>0</v>
      </c>
      <c r="F151" s="47">
        <f t="shared" si="9"/>
        <v>0</v>
      </c>
      <c r="H151" s="43">
        <f>+COUNTIF(Rohdaten!$A$1:'Rohdaten'!$A$65536,"&lt;"&amp;B151)</f>
        <v>211</v>
      </c>
      <c r="I151" s="44">
        <f>+SUMIF(Rohdaten!$A$1:'Rohdaten'!$A$65536,"&lt;"&amp;B151,Rohdaten!$B$1:'Rohdaten'!$B$65536)</f>
        <v>2677568.58</v>
      </c>
      <c r="J151" s="18"/>
      <c r="K151" s="18"/>
    </row>
    <row r="152" spans="1:11" x14ac:dyDescent="0.2">
      <c r="A152" s="38">
        <f t="shared" si="11"/>
        <v>56066</v>
      </c>
      <c r="B152" s="38">
        <f t="shared" si="10"/>
        <v>56157</v>
      </c>
      <c r="C152" s="46">
        <f>+H152-SUM(C$2:C151)</f>
        <v>0</v>
      </c>
      <c r="D152" s="47">
        <f t="shared" si="8"/>
        <v>0</v>
      </c>
      <c r="E152" s="48">
        <f>+I152-SUM(E$2:E151)</f>
        <v>0</v>
      </c>
      <c r="F152" s="47">
        <f t="shared" si="9"/>
        <v>0</v>
      </c>
      <c r="H152" s="43">
        <f>+COUNTIF(Rohdaten!$A$1:'Rohdaten'!$A$65536,"&lt;"&amp;B152)</f>
        <v>211</v>
      </c>
      <c r="I152" s="44">
        <f>+SUMIF(Rohdaten!$A$1:'Rohdaten'!$A$65536,"&lt;"&amp;B152,Rohdaten!$B$1:'Rohdaten'!$B$65536)</f>
        <v>2677568.58</v>
      </c>
      <c r="J152" s="18"/>
      <c r="K152" s="18"/>
    </row>
    <row r="153" spans="1:11" x14ac:dyDescent="0.2">
      <c r="A153" s="38">
        <f t="shared" si="11"/>
        <v>56158</v>
      </c>
      <c r="B153" s="38">
        <f t="shared" si="10"/>
        <v>56249</v>
      </c>
      <c r="C153" s="46">
        <f>+H153-SUM(C$2:C152)</f>
        <v>0</v>
      </c>
      <c r="D153" s="47">
        <f t="shared" si="8"/>
        <v>0</v>
      </c>
      <c r="E153" s="48">
        <f>+I153-SUM(E$2:E152)</f>
        <v>0</v>
      </c>
      <c r="F153" s="47">
        <f t="shared" si="9"/>
        <v>0</v>
      </c>
      <c r="H153" s="43">
        <f>+COUNTIF(Rohdaten!$A$1:'Rohdaten'!$A$65536,"&lt;"&amp;B153)</f>
        <v>211</v>
      </c>
      <c r="I153" s="44">
        <f>+SUMIF(Rohdaten!$A$1:'Rohdaten'!$A$65536,"&lt;"&amp;B153,Rohdaten!$B$1:'Rohdaten'!$B$65536)</f>
        <v>2677568.58</v>
      </c>
      <c r="J153" s="18"/>
      <c r="K153" s="18"/>
    </row>
    <row r="154" spans="1:11" x14ac:dyDescent="0.2">
      <c r="A154" s="38">
        <f t="shared" si="11"/>
        <v>56250</v>
      </c>
      <c r="B154" s="38">
        <f t="shared" si="10"/>
        <v>56339</v>
      </c>
      <c r="C154" s="46">
        <f>+H154-SUM(C$2:C153)</f>
        <v>0</v>
      </c>
      <c r="D154" s="47">
        <f t="shared" si="8"/>
        <v>0</v>
      </c>
      <c r="E154" s="48">
        <f>+I154-SUM(E$2:E153)</f>
        <v>0</v>
      </c>
      <c r="F154" s="47">
        <f t="shared" si="9"/>
        <v>0</v>
      </c>
      <c r="H154" s="43">
        <f>+COUNTIF(Rohdaten!$A$1:'Rohdaten'!$A$65536,"&lt;"&amp;B154)</f>
        <v>211</v>
      </c>
      <c r="I154" s="44">
        <f>+SUMIF(Rohdaten!$A$1:'Rohdaten'!$A$65536,"&lt;"&amp;B154,Rohdaten!$B$1:'Rohdaten'!$B$65536)</f>
        <v>2677568.58</v>
      </c>
      <c r="J154" s="18"/>
      <c r="K154" s="18"/>
    </row>
    <row r="155" spans="1:11" x14ac:dyDescent="0.2">
      <c r="A155" s="38">
        <f t="shared" si="11"/>
        <v>56340</v>
      </c>
      <c r="B155" s="38">
        <f t="shared" si="10"/>
        <v>56430</v>
      </c>
      <c r="C155" s="46">
        <f>+H155-SUM(C$2:C154)</f>
        <v>0</v>
      </c>
      <c r="D155" s="47">
        <f t="shared" si="8"/>
        <v>0</v>
      </c>
      <c r="E155" s="48">
        <f>+I155-SUM(E$2:E154)</f>
        <v>0</v>
      </c>
      <c r="F155" s="47">
        <f t="shared" si="9"/>
        <v>0</v>
      </c>
      <c r="H155" s="43">
        <f>+COUNTIF(Rohdaten!$A$1:'Rohdaten'!$A$65536,"&lt;"&amp;B155)</f>
        <v>211</v>
      </c>
      <c r="I155" s="44">
        <f>+SUMIF(Rohdaten!$A$1:'Rohdaten'!$A$65536,"&lt;"&amp;B155,Rohdaten!$B$1:'Rohdaten'!$B$65536)</f>
        <v>2677568.58</v>
      </c>
      <c r="J155" s="18"/>
      <c r="K155" s="18"/>
    </row>
    <row r="156" spans="1:11" x14ac:dyDescent="0.2">
      <c r="A156" s="38">
        <f t="shared" si="11"/>
        <v>56431</v>
      </c>
      <c r="B156" s="38">
        <f t="shared" si="10"/>
        <v>56522</v>
      </c>
      <c r="C156" s="46">
        <f>+H156-SUM(C$2:C155)</f>
        <v>0</v>
      </c>
      <c r="D156" s="47">
        <f t="shared" si="8"/>
        <v>0</v>
      </c>
      <c r="E156" s="48">
        <f>+I156-SUM(E$2:E155)</f>
        <v>0</v>
      </c>
      <c r="F156" s="47">
        <f t="shared" si="9"/>
        <v>0</v>
      </c>
      <c r="H156" s="43">
        <f>+COUNTIF(Rohdaten!$A$1:'Rohdaten'!$A$65536,"&lt;"&amp;B156)</f>
        <v>211</v>
      </c>
      <c r="I156" s="44">
        <f>+SUMIF(Rohdaten!$A$1:'Rohdaten'!$A$65536,"&lt;"&amp;B156,Rohdaten!$B$1:'Rohdaten'!$B$65536)</f>
        <v>2677568.58</v>
      </c>
      <c r="J156" s="18"/>
      <c r="K156" s="18"/>
    </row>
    <row r="157" spans="1:11" x14ac:dyDescent="0.2">
      <c r="A157" s="38">
        <f t="shared" si="11"/>
        <v>56523</v>
      </c>
      <c r="B157" s="38">
        <f t="shared" si="10"/>
        <v>56614</v>
      </c>
      <c r="C157" s="46">
        <f>+H157-SUM(C$2:C156)</f>
        <v>0</v>
      </c>
      <c r="D157" s="47">
        <f t="shared" si="8"/>
        <v>0</v>
      </c>
      <c r="E157" s="48">
        <f>+I157-SUM(E$2:E156)</f>
        <v>0</v>
      </c>
      <c r="F157" s="47">
        <f t="shared" si="9"/>
        <v>0</v>
      </c>
      <c r="H157" s="43">
        <f>+COUNTIF(Rohdaten!$A$1:'Rohdaten'!$A$65536,"&lt;"&amp;B157)</f>
        <v>211</v>
      </c>
      <c r="I157" s="44">
        <f>+SUMIF(Rohdaten!$A$1:'Rohdaten'!$A$65536,"&lt;"&amp;B157,Rohdaten!$B$1:'Rohdaten'!$B$65536)</f>
        <v>2677568.58</v>
      </c>
      <c r="J157" s="18"/>
      <c r="K157" s="18"/>
    </row>
    <row r="158" spans="1:11" x14ac:dyDescent="0.2">
      <c r="A158" s="38">
        <f t="shared" si="11"/>
        <v>56615</v>
      </c>
      <c r="B158" s="38">
        <f t="shared" si="10"/>
        <v>56704</v>
      </c>
      <c r="C158" s="46">
        <f>+H158-SUM(C$2:C157)</f>
        <v>0</v>
      </c>
      <c r="D158" s="47">
        <f t="shared" si="8"/>
        <v>0</v>
      </c>
      <c r="E158" s="48">
        <f>+I158-SUM(E$2:E157)</f>
        <v>0</v>
      </c>
      <c r="F158" s="47">
        <f t="shared" si="9"/>
        <v>0</v>
      </c>
      <c r="H158" s="43">
        <f>+COUNTIF(Rohdaten!$A$1:'Rohdaten'!$A$65536,"&lt;"&amp;B158)</f>
        <v>211</v>
      </c>
      <c r="I158" s="44">
        <f>+SUMIF(Rohdaten!$A$1:'Rohdaten'!$A$65536,"&lt;"&amp;B158,Rohdaten!$B$1:'Rohdaten'!$B$65536)</f>
        <v>2677568.58</v>
      </c>
      <c r="J158" s="18"/>
      <c r="K158" s="18"/>
    </row>
    <row r="159" spans="1:11" x14ac:dyDescent="0.2">
      <c r="A159" s="38">
        <f t="shared" si="11"/>
        <v>56705</v>
      </c>
      <c r="B159" s="38">
        <f t="shared" si="10"/>
        <v>56795</v>
      </c>
      <c r="C159" s="46">
        <f>+H159-SUM(C$2:C158)</f>
        <v>0</v>
      </c>
      <c r="D159" s="47">
        <f t="shared" si="8"/>
        <v>0</v>
      </c>
      <c r="E159" s="48">
        <f>+I159-SUM(E$2:E158)</f>
        <v>0</v>
      </c>
      <c r="F159" s="47">
        <f t="shared" si="9"/>
        <v>0</v>
      </c>
      <c r="H159" s="43">
        <f>+COUNTIF(Rohdaten!$A$1:'Rohdaten'!$A$65536,"&lt;"&amp;B159)</f>
        <v>211</v>
      </c>
      <c r="I159" s="44">
        <f>+SUMIF(Rohdaten!$A$1:'Rohdaten'!$A$65536,"&lt;"&amp;B159,Rohdaten!$B$1:'Rohdaten'!$B$65536)</f>
        <v>2677568.58</v>
      </c>
      <c r="J159" s="18"/>
      <c r="K159" s="18"/>
    </row>
    <row r="160" spans="1:11" x14ac:dyDescent="0.2">
      <c r="A160" s="38">
        <f t="shared" si="11"/>
        <v>56796</v>
      </c>
      <c r="B160" s="38">
        <f t="shared" si="10"/>
        <v>56887</v>
      </c>
      <c r="C160" s="46">
        <f>+H160-SUM(C$2:C159)</f>
        <v>0</v>
      </c>
      <c r="D160" s="47">
        <f t="shared" si="8"/>
        <v>0</v>
      </c>
      <c r="E160" s="48">
        <f>+I160-SUM(E$2:E159)</f>
        <v>0</v>
      </c>
      <c r="F160" s="47">
        <f t="shared" si="9"/>
        <v>0</v>
      </c>
      <c r="H160" s="43">
        <f>+COUNTIF(Rohdaten!$A$1:'Rohdaten'!$A$65536,"&lt;"&amp;B160)</f>
        <v>211</v>
      </c>
      <c r="I160" s="44">
        <f>+SUMIF(Rohdaten!$A$1:'Rohdaten'!$A$65536,"&lt;"&amp;B160,Rohdaten!$B$1:'Rohdaten'!$B$65536)</f>
        <v>2677568.58</v>
      </c>
      <c r="J160" s="18"/>
      <c r="K160" s="18"/>
    </row>
    <row r="161" spans="1:11" x14ac:dyDescent="0.2">
      <c r="A161" s="38">
        <f t="shared" si="11"/>
        <v>56888</v>
      </c>
      <c r="B161" s="38">
        <f t="shared" si="10"/>
        <v>56979</v>
      </c>
      <c r="C161" s="46">
        <f>+H161-SUM(C$2:C160)</f>
        <v>0</v>
      </c>
      <c r="D161" s="47">
        <f t="shared" si="8"/>
        <v>0</v>
      </c>
      <c r="E161" s="48">
        <f>+I161-SUM(E$2:E160)</f>
        <v>0</v>
      </c>
      <c r="F161" s="47">
        <f t="shared" si="9"/>
        <v>0</v>
      </c>
      <c r="H161" s="43">
        <f>+COUNTIF(Rohdaten!$A$1:'Rohdaten'!$A$65536,"&lt;"&amp;B161)</f>
        <v>211</v>
      </c>
      <c r="I161" s="44">
        <f>+SUMIF(Rohdaten!$A$1:'Rohdaten'!$A$65536,"&lt;"&amp;B161,Rohdaten!$B$1:'Rohdaten'!$B$65536)</f>
        <v>2677568.58</v>
      </c>
      <c r="J161" s="18"/>
      <c r="K161" s="18"/>
    </row>
    <row r="162" spans="1:11" x14ac:dyDescent="0.2">
      <c r="A162" s="38">
        <f t="shared" si="11"/>
        <v>56980</v>
      </c>
      <c r="B162" s="38">
        <f t="shared" si="10"/>
        <v>57070</v>
      </c>
      <c r="C162" s="46">
        <f>+H162-SUM(C$2:C161)</f>
        <v>0</v>
      </c>
      <c r="D162" s="47">
        <f t="shared" si="8"/>
        <v>0</v>
      </c>
      <c r="E162" s="48">
        <f>+I162-SUM(E$2:E161)</f>
        <v>0</v>
      </c>
      <c r="F162" s="47">
        <f t="shared" si="9"/>
        <v>0</v>
      </c>
      <c r="H162" s="43">
        <f>+COUNTIF(Rohdaten!$A$1:'Rohdaten'!$A$65536,"&lt;"&amp;B162)</f>
        <v>211</v>
      </c>
      <c r="I162" s="44">
        <f>+SUMIF(Rohdaten!$A$1:'Rohdaten'!$A$65536,"&lt;"&amp;B162,Rohdaten!$B$1:'Rohdaten'!$B$65536)</f>
        <v>2677568.58</v>
      </c>
      <c r="J162" s="18"/>
      <c r="K162" s="18"/>
    </row>
    <row r="163" spans="1:11" x14ac:dyDescent="0.2">
      <c r="A163" s="38">
        <f t="shared" si="11"/>
        <v>57071</v>
      </c>
      <c r="B163" s="38">
        <f t="shared" si="10"/>
        <v>57161</v>
      </c>
      <c r="C163" s="46">
        <f>+H163-SUM(C$2:C162)</f>
        <v>0</v>
      </c>
      <c r="D163" s="47">
        <f t="shared" si="8"/>
        <v>0</v>
      </c>
      <c r="E163" s="48">
        <f>+I163-SUM(E$2:E162)</f>
        <v>0</v>
      </c>
      <c r="F163" s="47">
        <f t="shared" si="9"/>
        <v>0</v>
      </c>
      <c r="H163" s="43">
        <f>+COUNTIF(Rohdaten!$A$1:'Rohdaten'!$A$65536,"&lt;"&amp;B163)</f>
        <v>211</v>
      </c>
      <c r="I163" s="44">
        <f>+SUMIF(Rohdaten!$A$1:'Rohdaten'!$A$65536,"&lt;"&amp;B163,Rohdaten!$B$1:'Rohdaten'!$B$65536)</f>
        <v>2677568.58</v>
      </c>
      <c r="J163" s="18"/>
      <c r="K163" s="18"/>
    </row>
    <row r="164" spans="1:11" x14ac:dyDescent="0.2">
      <c r="A164" s="38">
        <f t="shared" si="11"/>
        <v>57162</v>
      </c>
      <c r="B164" s="38">
        <f t="shared" si="10"/>
        <v>57253</v>
      </c>
      <c r="C164" s="46">
        <f>+H164-SUM(C$2:C163)</f>
        <v>0</v>
      </c>
      <c r="D164" s="47">
        <f t="shared" si="8"/>
        <v>0</v>
      </c>
      <c r="E164" s="48">
        <f>+I164-SUM(E$2:E163)</f>
        <v>0</v>
      </c>
      <c r="F164" s="47">
        <f t="shared" si="9"/>
        <v>0</v>
      </c>
      <c r="H164" s="43">
        <f>+COUNTIF(Rohdaten!$A$1:'Rohdaten'!$A$65536,"&lt;"&amp;B164)</f>
        <v>211</v>
      </c>
      <c r="I164" s="44">
        <f>+SUMIF(Rohdaten!$A$1:'Rohdaten'!$A$65536,"&lt;"&amp;B164,Rohdaten!$B$1:'Rohdaten'!$B$65536)</f>
        <v>2677568.58</v>
      </c>
      <c r="J164" s="18"/>
      <c r="K164" s="18"/>
    </row>
    <row r="165" spans="1:11" x14ac:dyDescent="0.2">
      <c r="A165" s="38">
        <f t="shared" si="11"/>
        <v>57254</v>
      </c>
      <c r="B165" s="38">
        <f t="shared" si="10"/>
        <v>57345</v>
      </c>
      <c r="C165" s="46">
        <f>+H165-SUM(C$2:C164)</f>
        <v>0</v>
      </c>
      <c r="D165" s="47">
        <f t="shared" si="8"/>
        <v>0</v>
      </c>
      <c r="E165" s="48">
        <f>+I165-SUM(E$2:E164)</f>
        <v>0</v>
      </c>
      <c r="F165" s="47">
        <f t="shared" si="9"/>
        <v>0</v>
      </c>
      <c r="H165" s="43">
        <f>+COUNTIF(Rohdaten!$A$1:'Rohdaten'!$A$65536,"&lt;"&amp;B165)</f>
        <v>211</v>
      </c>
      <c r="I165" s="44">
        <f>+SUMIF(Rohdaten!$A$1:'Rohdaten'!$A$65536,"&lt;"&amp;B165,Rohdaten!$B$1:'Rohdaten'!$B$65536)</f>
        <v>2677568.58</v>
      </c>
      <c r="J165" s="18"/>
      <c r="K165" s="18"/>
    </row>
    <row r="166" spans="1:11" x14ac:dyDescent="0.2">
      <c r="A166" s="38">
        <f t="shared" si="11"/>
        <v>57346</v>
      </c>
      <c r="B166" s="38">
        <f t="shared" si="10"/>
        <v>57435</v>
      </c>
      <c r="C166" s="46">
        <f>+H166-SUM(C$2:C165)</f>
        <v>0</v>
      </c>
      <c r="D166" s="47">
        <f t="shared" si="8"/>
        <v>0</v>
      </c>
      <c r="E166" s="48">
        <f>+I166-SUM(E$2:E165)</f>
        <v>0</v>
      </c>
      <c r="F166" s="47">
        <f t="shared" si="9"/>
        <v>0</v>
      </c>
      <c r="H166" s="43">
        <f>+COUNTIF(Rohdaten!$A$1:'Rohdaten'!$A$65536,"&lt;"&amp;B166)</f>
        <v>211</v>
      </c>
      <c r="I166" s="44">
        <f>+SUMIF(Rohdaten!$A$1:'Rohdaten'!$A$65536,"&lt;"&amp;B166,Rohdaten!$B$1:'Rohdaten'!$B$65536)</f>
        <v>2677568.58</v>
      </c>
      <c r="J166" s="18"/>
      <c r="K166" s="18"/>
    </row>
    <row r="167" spans="1:11" x14ac:dyDescent="0.2">
      <c r="A167" s="38">
        <f t="shared" si="11"/>
        <v>57436</v>
      </c>
      <c r="B167" s="38">
        <f t="shared" si="10"/>
        <v>57526</v>
      </c>
      <c r="C167" s="46">
        <f>+H167-SUM(C$2:C166)</f>
        <v>0</v>
      </c>
      <c r="D167" s="47">
        <f t="shared" si="8"/>
        <v>0</v>
      </c>
      <c r="E167" s="48">
        <f>+I167-SUM(E$2:E166)</f>
        <v>0</v>
      </c>
      <c r="F167" s="47">
        <f t="shared" si="9"/>
        <v>0</v>
      </c>
      <c r="H167" s="43">
        <f>+COUNTIF(Rohdaten!$A$1:'Rohdaten'!$A$65536,"&lt;"&amp;B167)</f>
        <v>211</v>
      </c>
      <c r="I167" s="44">
        <f>+SUMIF(Rohdaten!$A$1:'Rohdaten'!$A$65536,"&lt;"&amp;B167,Rohdaten!$B$1:'Rohdaten'!$B$65536)</f>
        <v>2677568.58</v>
      </c>
      <c r="J167" s="18"/>
      <c r="K167" s="18"/>
    </row>
    <row r="168" spans="1:11" x14ac:dyDescent="0.2">
      <c r="A168" s="38">
        <f t="shared" si="11"/>
        <v>57527</v>
      </c>
      <c r="B168" s="38">
        <f t="shared" si="10"/>
        <v>57618</v>
      </c>
      <c r="C168" s="46">
        <f>+H168-SUM(C$2:C167)</f>
        <v>0</v>
      </c>
      <c r="D168" s="47">
        <f t="shared" si="8"/>
        <v>0</v>
      </c>
      <c r="E168" s="48">
        <f>+I168-SUM(E$2:E167)</f>
        <v>0</v>
      </c>
      <c r="F168" s="47">
        <f t="shared" si="9"/>
        <v>0</v>
      </c>
      <c r="H168" s="43">
        <f>+COUNTIF(Rohdaten!$A$1:'Rohdaten'!$A$65536,"&lt;"&amp;B168)</f>
        <v>211</v>
      </c>
      <c r="I168" s="44">
        <f>+SUMIF(Rohdaten!$A$1:'Rohdaten'!$A$65536,"&lt;"&amp;B168,Rohdaten!$B$1:'Rohdaten'!$B$65536)</f>
        <v>2677568.58</v>
      </c>
      <c r="J168" s="18"/>
      <c r="K168" s="18"/>
    </row>
    <row r="169" spans="1:11" x14ac:dyDescent="0.2">
      <c r="A169" s="38">
        <f t="shared" si="11"/>
        <v>57619</v>
      </c>
      <c r="B169" s="38">
        <f t="shared" si="10"/>
        <v>57710</v>
      </c>
      <c r="C169" s="46">
        <f>+H169-SUM(C$2:C168)</f>
        <v>0</v>
      </c>
      <c r="D169" s="47">
        <f t="shared" si="8"/>
        <v>0</v>
      </c>
      <c r="E169" s="48">
        <f>+I169-SUM(E$2:E168)</f>
        <v>0</v>
      </c>
      <c r="F169" s="47">
        <f t="shared" si="9"/>
        <v>0</v>
      </c>
      <c r="H169" s="43">
        <f>+COUNTIF(Rohdaten!$A$1:'Rohdaten'!$A$65536,"&lt;"&amp;B169)</f>
        <v>211</v>
      </c>
      <c r="I169" s="44">
        <f>+SUMIF(Rohdaten!$A$1:'Rohdaten'!$A$65536,"&lt;"&amp;B169,Rohdaten!$B$1:'Rohdaten'!$B$65536)</f>
        <v>2677568.58</v>
      </c>
      <c r="J169" s="18"/>
      <c r="K169" s="18"/>
    </row>
    <row r="170" spans="1:11" x14ac:dyDescent="0.2">
      <c r="A170" s="38">
        <f t="shared" si="11"/>
        <v>57711</v>
      </c>
      <c r="B170" s="38">
        <f t="shared" si="10"/>
        <v>57800</v>
      </c>
      <c r="C170" s="46">
        <f>+H170-SUM(C$2:C169)</f>
        <v>0</v>
      </c>
      <c r="D170" s="47">
        <f t="shared" si="8"/>
        <v>0</v>
      </c>
      <c r="E170" s="48">
        <f>+I170-SUM(E$2:E169)</f>
        <v>0</v>
      </c>
      <c r="F170" s="47">
        <f t="shared" si="9"/>
        <v>0</v>
      </c>
      <c r="H170" s="43">
        <f>+COUNTIF(Rohdaten!$A$1:'Rohdaten'!$A$65536,"&lt;"&amp;B170)</f>
        <v>211</v>
      </c>
      <c r="I170" s="44">
        <f>+SUMIF(Rohdaten!$A$1:'Rohdaten'!$A$65536,"&lt;"&amp;B170,Rohdaten!$B$1:'Rohdaten'!$B$65536)</f>
        <v>2677568.58</v>
      </c>
      <c r="J170" s="18"/>
      <c r="K170" s="18"/>
    </row>
    <row r="171" spans="1:11" x14ac:dyDescent="0.2">
      <c r="A171" s="38">
        <f t="shared" si="11"/>
        <v>57801</v>
      </c>
      <c r="B171" s="38">
        <f t="shared" si="10"/>
        <v>57891</v>
      </c>
      <c r="C171" s="46">
        <f>+H171-SUM(C$2:C170)</f>
        <v>0</v>
      </c>
      <c r="D171" s="47">
        <f t="shared" si="8"/>
        <v>0</v>
      </c>
      <c r="E171" s="48">
        <f>+I171-SUM(E$2:E170)</f>
        <v>0</v>
      </c>
      <c r="F171" s="47">
        <f t="shared" si="9"/>
        <v>0</v>
      </c>
      <c r="H171" s="43">
        <f>+COUNTIF(Rohdaten!$A$1:'Rohdaten'!$A$65536,"&lt;"&amp;B171)</f>
        <v>211</v>
      </c>
      <c r="I171" s="44">
        <f>+SUMIF(Rohdaten!$A$1:'Rohdaten'!$A$65536,"&lt;"&amp;B171,Rohdaten!$B$1:'Rohdaten'!$B$65536)</f>
        <v>2677568.58</v>
      </c>
      <c r="J171" s="18"/>
      <c r="K171" s="18"/>
    </row>
    <row r="172" spans="1:11" x14ac:dyDescent="0.2">
      <c r="A172" s="38">
        <f t="shared" si="11"/>
        <v>57892</v>
      </c>
      <c r="B172" s="38">
        <f t="shared" si="10"/>
        <v>57983</v>
      </c>
      <c r="C172" s="46">
        <f>+H172-SUM(C$2:C171)</f>
        <v>0</v>
      </c>
      <c r="D172" s="47">
        <f t="shared" si="8"/>
        <v>0</v>
      </c>
      <c r="E172" s="48">
        <f>+I172-SUM(E$2:E171)</f>
        <v>0</v>
      </c>
      <c r="F172" s="47">
        <f t="shared" si="9"/>
        <v>0</v>
      </c>
      <c r="H172" s="43">
        <f>+COUNTIF(Rohdaten!$A$1:'Rohdaten'!$A$65536,"&lt;"&amp;B172)</f>
        <v>211</v>
      </c>
      <c r="I172" s="44">
        <f>+SUMIF(Rohdaten!$A$1:'Rohdaten'!$A$65536,"&lt;"&amp;B172,Rohdaten!$B$1:'Rohdaten'!$B$65536)</f>
        <v>2677568.58</v>
      </c>
      <c r="J172" s="18"/>
      <c r="K172" s="18"/>
    </row>
    <row r="173" spans="1:11" x14ac:dyDescent="0.2">
      <c r="A173" s="38">
        <f t="shared" si="11"/>
        <v>57984</v>
      </c>
      <c r="B173" s="38">
        <f t="shared" si="10"/>
        <v>58075</v>
      </c>
      <c r="C173" s="46">
        <f>+H173-SUM(C$2:C172)</f>
        <v>0</v>
      </c>
      <c r="D173" s="47">
        <f t="shared" si="8"/>
        <v>0</v>
      </c>
      <c r="E173" s="48">
        <f>+I173-SUM(E$2:E172)</f>
        <v>0</v>
      </c>
      <c r="F173" s="47">
        <f t="shared" si="9"/>
        <v>0</v>
      </c>
      <c r="H173" s="43">
        <f>+COUNTIF(Rohdaten!$A$1:'Rohdaten'!$A$65536,"&lt;"&amp;B173)</f>
        <v>211</v>
      </c>
      <c r="I173" s="44">
        <f>+SUMIF(Rohdaten!$A$1:'Rohdaten'!$A$65536,"&lt;"&amp;B173,Rohdaten!$B$1:'Rohdaten'!$B$65536)</f>
        <v>2677568.58</v>
      </c>
      <c r="J173" s="18"/>
      <c r="K173" s="18"/>
    </row>
    <row r="174" spans="1:11" x14ac:dyDescent="0.2">
      <c r="A174" s="38">
        <f t="shared" si="11"/>
        <v>58076</v>
      </c>
      <c r="B174" s="38">
        <f t="shared" si="10"/>
        <v>58165</v>
      </c>
      <c r="C174" s="46">
        <f>+H174-SUM(C$2:C173)</f>
        <v>0</v>
      </c>
      <c r="D174" s="47">
        <f t="shared" si="8"/>
        <v>0</v>
      </c>
      <c r="E174" s="48">
        <f>+I174-SUM(E$2:E173)</f>
        <v>0</v>
      </c>
      <c r="F174" s="47">
        <f t="shared" si="9"/>
        <v>0</v>
      </c>
      <c r="H174" s="43">
        <f>+COUNTIF(Rohdaten!$A$1:'Rohdaten'!$A$65536,"&lt;"&amp;B174)</f>
        <v>211</v>
      </c>
      <c r="I174" s="44">
        <f>+SUMIF(Rohdaten!$A$1:'Rohdaten'!$A$65536,"&lt;"&amp;B174,Rohdaten!$B$1:'Rohdaten'!$B$65536)</f>
        <v>2677568.58</v>
      </c>
      <c r="J174" s="18"/>
      <c r="K174" s="18"/>
    </row>
    <row r="175" spans="1:11" x14ac:dyDescent="0.2">
      <c r="A175" s="38">
        <f t="shared" si="11"/>
        <v>58166</v>
      </c>
      <c r="B175" s="38">
        <f t="shared" si="10"/>
        <v>58256</v>
      </c>
      <c r="C175" s="46">
        <f>+H175-SUM(C$2:C174)</f>
        <v>0</v>
      </c>
      <c r="D175" s="47">
        <f t="shared" si="8"/>
        <v>0</v>
      </c>
      <c r="E175" s="48">
        <f>+I175-SUM(E$2:E174)</f>
        <v>0</v>
      </c>
      <c r="F175" s="47">
        <f t="shared" si="9"/>
        <v>0</v>
      </c>
      <c r="H175" s="43">
        <f>+COUNTIF(Rohdaten!$A$1:'Rohdaten'!$A$65536,"&lt;"&amp;B175)</f>
        <v>211</v>
      </c>
      <c r="I175" s="44">
        <f>+SUMIF(Rohdaten!$A$1:'Rohdaten'!$A$65536,"&lt;"&amp;B175,Rohdaten!$B$1:'Rohdaten'!$B$65536)</f>
        <v>2677568.58</v>
      </c>
      <c r="J175" s="18"/>
      <c r="K175" s="18"/>
    </row>
    <row r="176" spans="1:11" x14ac:dyDescent="0.2">
      <c r="A176" s="38">
        <f t="shared" si="11"/>
        <v>58257</v>
      </c>
      <c r="B176" s="38">
        <f t="shared" si="10"/>
        <v>58348</v>
      </c>
      <c r="C176" s="46">
        <f>+H176-SUM(C$2:C175)</f>
        <v>0</v>
      </c>
      <c r="D176" s="47">
        <f t="shared" si="8"/>
        <v>0</v>
      </c>
      <c r="E176" s="48">
        <f>+I176-SUM(E$2:E175)</f>
        <v>0</v>
      </c>
      <c r="F176" s="47">
        <f t="shared" si="9"/>
        <v>0</v>
      </c>
      <c r="H176" s="43">
        <f>+COUNTIF(Rohdaten!$A$1:'Rohdaten'!$A$65536,"&lt;"&amp;B176)</f>
        <v>211</v>
      </c>
      <c r="I176" s="44">
        <f>+SUMIF(Rohdaten!$A$1:'Rohdaten'!$A$65536,"&lt;"&amp;B176,Rohdaten!$B$1:'Rohdaten'!$B$65536)</f>
        <v>2677568.58</v>
      </c>
      <c r="J176" s="18"/>
      <c r="K176" s="18"/>
    </row>
    <row r="177" spans="1:11" x14ac:dyDescent="0.2">
      <c r="A177" s="38">
        <f t="shared" si="11"/>
        <v>58349</v>
      </c>
      <c r="B177" s="38">
        <f t="shared" si="10"/>
        <v>58440</v>
      </c>
      <c r="C177" s="46">
        <f>+H177-SUM(C$2:C176)</f>
        <v>0</v>
      </c>
      <c r="D177" s="47">
        <f t="shared" si="8"/>
        <v>0</v>
      </c>
      <c r="E177" s="48">
        <f>+I177-SUM(E$2:E176)</f>
        <v>0</v>
      </c>
      <c r="F177" s="47">
        <f t="shared" si="9"/>
        <v>0</v>
      </c>
      <c r="H177" s="43">
        <f>+COUNTIF(Rohdaten!$A$1:'Rohdaten'!$A$65536,"&lt;"&amp;B177)</f>
        <v>211</v>
      </c>
      <c r="I177" s="44">
        <f>+SUMIF(Rohdaten!$A$1:'Rohdaten'!$A$65536,"&lt;"&amp;B177,Rohdaten!$B$1:'Rohdaten'!$B$65536)</f>
        <v>2677568.58</v>
      </c>
      <c r="J177" s="18"/>
      <c r="K177" s="18"/>
    </row>
    <row r="178" spans="1:11" x14ac:dyDescent="0.2">
      <c r="A178" s="38">
        <f t="shared" si="11"/>
        <v>58441</v>
      </c>
      <c r="B178" s="38">
        <f t="shared" si="10"/>
        <v>58531</v>
      </c>
      <c r="C178" s="46">
        <f>+H178-SUM(C$2:C177)</f>
        <v>0</v>
      </c>
      <c r="D178" s="47">
        <f t="shared" si="8"/>
        <v>0</v>
      </c>
      <c r="E178" s="48">
        <f>+I178-SUM(E$2:E177)</f>
        <v>0</v>
      </c>
      <c r="F178" s="47">
        <f t="shared" si="9"/>
        <v>0</v>
      </c>
      <c r="H178" s="43">
        <f>+COUNTIF(Rohdaten!$A$1:'Rohdaten'!$A$65536,"&lt;"&amp;B178)</f>
        <v>211</v>
      </c>
      <c r="I178" s="44">
        <f>+SUMIF(Rohdaten!$A$1:'Rohdaten'!$A$65536,"&lt;"&amp;B178,Rohdaten!$B$1:'Rohdaten'!$B$65536)</f>
        <v>2677568.58</v>
      </c>
      <c r="J178" s="18"/>
      <c r="K178" s="18"/>
    </row>
    <row r="179" spans="1:11" x14ac:dyDescent="0.2">
      <c r="A179" s="38">
        <f t="shared" si="11"/>
        <v>58532</v>
      </c>
      <c r="B179" s="38">
        <f t="shared" si="10"/>
        <v>58622</v>
      </c>
      <c r="C179" s="46">
        <f>+H179-SUM(C$2:C178)</f>
        <v>0</v>
      </c>
      <c r="D179" s="47">
        <f t="shared" si="8"/>
        <v>0</v>
      </c>
      <c r="E179" s="48">
        <f>+I179-SUM(E$2:E178)</f>
        <v>0</v>
      </c>
      <c r="F179" s="47">
        <f t="shared" si="9"/>
        <v>0</v>
      </c>
      <c r="H179" s="43">
        <f>+COUNTIF(Rohdaten!$A$1:'Rohdaten'!$A$65536,"&lt;"&amp;B179)</f>
        <v>211</v>
      </c>
      <c r="I179" s="44">
        <f>+SUMIF(Rohdaten!$A$1:'Rohdaten'!$A$65536,"&lt;"&amp;B179,Rohdaten!$B$1:'Rohdaten'!$B$65536)</f>
        <v>2677568.58</v>
      </c>
      <c r="J179" s="18"/>
      <c r="K179" s="18"/>
    </row>
    <row r="180" spans="1:11" x14ac:dyDescent="0.2">
      <c r="A180" s="38">
        <f t="shared" si="11"/>
        <v>58623</v>
      </c>
      <c r="B180" s="38">
        <f t="shared" si="10"/>
        <v>58714</v>
      </c>
      <c r="C180" s="46">
        <f>+H180-SUM(C$2:C179)</f>
        <v>0</v>
      </c>
      <c r="D180" s="47">
        <f t="shared" si="8"/>
        <v>0</v>
      </c>
      <c r="E180" s="48">
        <f>+I180-SUM(E$2:E179)</f>
        <v>0</v>
      </c>
      <c r="F180" s="47">
        <f t="shared" si="9"/>
        <v>0</v>
      </c>
      <c r="H180" s="43">
        <f>+COUNTIF(Rohdaten!$A$1:'Rohdaten'!$A$65536,"&lt;"&amp;B180)</f>
        <v>211</v>
      </c>
      <c r="I180" s="44">
        <f>+SUMIF(Rohdaten!$A$1:'Rohdaten'!$A$65536,"&lt;"&amp;B180,Rohdaten!$B$1:'Rohdaten'!$B$65536)</f>
        <v>2677568.58</v>
      </c>
      <c r="J180" s="18"/>
      <c r="K180" s="18"/>
    </row>
    <row r="181" spans="1:11" x14ac:dyDescent="0.2">
      <c r="A181" s="38">
        <f t="shared" si="11"/>
        <v>58715</v>
      </c>
      <c r="B181" s="38">
        <f t="shared" si="10"/>
        <v>58806</v>
      </c>
      <c r="C181" s="46">
        <f>+H181-SUM(C$2:C180)</f>
        <v>0</v>
      </c>
      <c r="D181" s="47">
        <f t="shared" si="8"/>
        <v>0</v>
      </c>
      <c r="E181" s="48">
        <f>+I181-SUM(E$2:E180)</f>
        <v>0</v>
      </c>
      <c r="F181" s="47">
        <f t="shared" si="9"/>
        <v>0</v>
      </c>
      <c r="H181" s="43">
        <f>+COUNTIF(Rohdaten!$A$1:'Rohdaten'!$A$65536,"&lt;"&amp;B181)</f>
        <v>211</v>
      </c>
      <c r="I181" s="44">
        <f>+SUMIF(Rohdaten!$A$1:'Rohdaten'!$A$65536,"&lt;"&amp;B181,Rohdaten!$B$1:'Rohdaten'!$B$65536)</f>
        <v>2677568.58</v>
      </c>
      <c r="J181" s="18"/>
      <c r="K181" s="18"/>
    </row>
    <row r="182" spans="1:11" x14ac:dyDescent="0.2">
      <c r="A182" s="38">
        <f t="shared" si="11"/>
        <v>58807</v>
      </c>
      <c r="B182" s="38">
        <f t="shared" si="10"/>
        <v>58896</v>
      </c>
      <c r="C182" s="46">
        <f>+H182-SUM(C$2:C181)</f>
        <v>0</v>
      </c>
      <c r="D182" s="47">
        <f t="shared" si="8"/>
        <v>0</v>
      </c>
      <c r="E182" s="48">
        <f>+I182-SUM(E$2:E181)</f>
        <v>0</v>
      </c>
      <c r="F182" s="47">
        <f t="shared" si="9"/>
        <v>0</v>
      </c>
      <c r="H182" s="43">
        <f>+COUNTIF(Rohdaten!$A$1:'Rohdaten'!$A$65536,"&lt;"&amp;B182)</f>
        <v>211</v>
      </c>
      <c r="I182" s="44">
        <f>+SUMIF(Rohdaten!$A$1:'Rohdaten'!$A$65536,"&lt;"&amp;B182,Rohdaten!$B$1:'Rohdaten'!$B$65536)</f>
        <v>2677568.58</v>
      </c>
      <c r="J182" s="18"/>
      <c r="K182" s="18"/>
    </row>
    <row r="183" spans="1:11" x14ac:dyDescent="0.2">
      <c r="A183" s="38">
        <f t="shared" si="11"/>
        <v>58897</v>
      </c>
      <c r="B183" s="38">
        <f t="shared" si="10"/>
        <v>58987</v>
      </c>
      <c r="C183" s="46">
        <f>+H183-SUM(C$2:C182)</f>
        <v>0</v>
      </c>
      <c r="D183" s="47">
        <f t="shared" si="8"/>
        <v>0</v>
      </c>
      <c r="E183" s="48">
        <f>+I183-SUM(E$2:E182)</f>
        <v>0</v>
      </c>
      <c r="F183" s="47">
        <f t="shared" si="9"/>
        <v>0</v>
      </c>
      <c r="H183" s="43">
        <f>+COUNTIF(Rohdaten!$A$1:'Rohdaten'!$A$65536,"&lt;"&amp;B183)</f>
        <v>211</v>
      </c>
      <c r="I183" s="44">
        <f>+SUMIF(Rohdaten!$A$1:'Rohdaten'!$A$65536,"&lt;"&amp;B183,Rohdaten!$B$1:'Rohdaten'!$B$65536)</f>
        <v>2677568.58</v>
      </c>
      <c r="J183" s="18"/>
      <c r="K183" s="18"/>
    </row>
    <row r="184" spans="1:11" x14ac:dyDescent="0.2">
      <c r="A184" s="38">
        <f t="shared" si="11"/>
        <v>58988</v>
      </c>
      <c r="B184" s="38">
        <f t="shared" si="10"/>
        <v>59079</v>
      </c>
      <c r="C184" s="46">
        <f>+H184-SUM(C$2:C183)</f>
        <v>0</v>
      </c>
      <c r="D184" s="47">
        <f t="shared" si="8"/>
        <v>0</v>
      </c>
      <c r="E184" s="48">
        <f>+I184-SUM(E$2:E183)</f>
        <v>0</v>
      </c>
      <c r="F184" s="47">
        <f t="shared" si="9"/>
        <v>0</v>
      </c>
      <c r="H184" s="43">
        <f>+COUNTIF(Rohdaten!$A$1:'Rohdaten'!$A$65536,"&lt;"&amp;B184)</f>
        <v>211</v>
      </c>
      <c r="I184" s="44">
        <f>+SUMIF(Rohdaten!$A$1:'Rohdaten'!$A$65536,"&lt;"&amp;B184,Rohdaten!$B$1:'Rohdaten'!$B$65536)</f>
        <v>2677568.58</v>
      </c>
      <c r="J184" s="18"/>
      <c r="K184" s="18"/>
    </row>
    <row r="185" spans="1:11" x14ac:dyDescent="0.2">
      <c r="A185" s="38">
        <f t="shared" si="11"/>
        <v>59080</v>
      </c>
      <c r="B185" s="38">
        <f t="shared" si="10"/>
        <v>59171</v>
      </c>
      <c r="C185" s="46">
        <f>+H185-SUM(C$2:C184)</f>
        <v>0</v>
      </c>
      <c r="D185" s="47">
        <f t="shared" si="8"/>
        <v>0</v>
      </c>
      <c r="E185" s="48">
        <f>+I185-SUM(E$2:E184)</f>
        <v>0</v>
      </c>
      <c r="F185" s="47">
        <f t="shared" si="9"/>
        <v>0</v>
      </c>
      <c r="H185" s="43">
        <f>+COUNTIF(Rohdaten!$A$1:'Rohdaten'!$A$65536,"&lt;"&amp;B185)</f>
        <v>211</v>
      </c>
      <c r="I185" s="44">
        <f>+SUMIF(Rohdaten!$A$1:'Rohdaten'!$A$65536,"&lt;"&amp;B185,Rohdaten!$B$1:'Rohdaten'!$B$65536)</f>
        <v>2677568.58</v>
      </c>
      <c r="J185" s="18"/>
      <c r="K185" s="18"/>
    </row>
    <row r="186" spans="1:11" x14ac:dyDescent="0.2">
      <c r="A186" s="38">
        <f t="shared" si="11"/>
        <v>59172</v>
      </c>
      <c r="B186" s="38">
        <f t="shared" si="10"/>
        <v>59261</v>
      </c>
      <c r="C186" s="46">
        <f>+H186-SUM(C$2:C185)</f>
        <v>0</v>
      </c>
      <c r="D186" s="47">
        <f t="shared" si="8"/>
        <v>0</v>
      </c>
      <c r="E186" s="48">
        <f>+I186-SUM(E$2:E185)</f>
        <v>0</v>
      </c>
      <c r="F186" s="47">
        <f t="shared" si="9"/>
        <v>0</v>
      </c>
      <c r="H186" s="43">
        <f>+COUNTIF(Rohdaten!$A$1:'Rohdaten'!$A$65536,"&lt;"&amp;B186)</f>
        <v>211</v>
      </c>
      <c r="I186" s="44">
        <f>+SUMIF(Rohdaten!$A$1:'Rohdaten'!$A$65536,"&lt;"&amp;B186,Rohdaten!$B$1:'Rohdaten'!$B$65536)</f>
        <v>2677568.58</v>
      </c>
      <c r="J186" s="18"/>
      <c r="K186" s="18"/>
    </row>
    <row r="187" spans="1:11" x14ac:dyDescent="0.2">
      <c r="A187" s="38">
        <f t="shared" si="11"/>
        <v>59262</v>
      </c>
      <c r="B187" s="38">
        <f t="shared" si="10"/>
        <v>59352</v>
      </c>
      <c r="C187" s="46">
        <f>+H187-SUM(C$2:C186)</f>
        <v>0</v>
      </c>
      <c r="D187" s="47">
        <f t="shared" si="8"/>
        <v>0</v>
      </c>
      <c r="E187" s="48">
        <f>+I187-SUM(E$2:E186)</f>
        <v>0</v>
      </c>
      <c r="F187" s="47">
        <f t="shared" si="9"/>
        <v>0</v>
      </c>
      <c r="H187" s="43">
        <f>+COUNTIF(Rohdaten!$A$1:'Rohdaten'!$A$65536,"&lt;"&amp;B187)</f>
        <v>211</v>
      </c>
      <c r="I187" s="44">
        <f>+SUMIF(Rohdaten!$A$1:'Rohdaten'!$A$65536,"&lt;"&amp;B187,Rohdaten!$B$1:'Rohdaten'!$B$65536)</f>
        <v>2677568.58</v>
      </c>
      <c r="J187" s="18"/>
      <c r="K187" s="18"/>
    </row>
    <row r="188" spans="1:11" x14ac:dyDescent="0.2">
      <c r="A188" s="38">
        <f t="shared" si="11"/>
        <v>59353</v>
      </c>
      <c r="B188" s="38">
        <f t="shared" si="10"/>
        <v>59444</v>
      </c>
      <c r="C188" s="46">
        <f>+H188-SUM(C$2:C187)</f>
        <v>0</v>
      </c>
      <c r="D188" s="47">
        <f t="shared" si="8"/>
        <v>0</v>
      </c>
      <c r="E188" s="48">
        <f>+I188-SUM(E$2:E187)</f>
        <v>0</v>
      </c>
      <c r="F188" s="47">
        <f t="shared" si="9"/>
        <v>0</v>
      </c>
      <c r="H188" s="43">
        <f>+COUNTIF(Rohdaten!$A$1:'Rohdaten'!$A$65536,"&lt;"&amp;B188)</f>
        <v>211</v>
      </c>
      <c r="I188" s="44">
        <f>+SUMIF(Rohdaten!$A$1:'Rohdaten'!$A$65536,"&lt;"&amp;B188,Rohdaten!$B$1:'Rohdaten'!$B$65536)</f>
        <v>2677568.58</v>
      </c>
      <c r="J188" s="18"/>
      <c r="K188" s="18"/>
    </row>
    <row r="189" spans="1:11" x14ac:dyDescent="0.2">
      <c r="A189" s="38">
        <f t="shared" si="11"/>
        <v>59445</v>
      </c>
      <c r="B189" s="38">
        <f t="shared" si="10"/>
        <v>59536</v>
      </c>
      <c r="C189" s="46">
        <f>+H189-SUM(C$2:C188)</f>
        <v>0</v>
      </c>
      <c r="D189" s="47">
        <f t="shared" si="8"/>
        <v>0</v>
      </c>
      <c r="E189" s="48">
        <f>+I189-SUM(E$2:E188)</f>
        <v>0</v>
      </c>
      <c r="F189" s="47">
        <f t="shared" si="9"/>
        <v>0</v>
      </c>
      <c r="H189" s="43">
        <f>+COUNTIF(Rohdaten!$A$1:'Rohdaten'!$A$65536,"&lt;"&amp;B189)</f>
        <v>211</v>
      </c>
      <c r="I189" s="44">
        <f>+SUMIF(Rohdaten!$A$1:'Rohdaten'!$A$65536,"&lt;"&amp;B189,Rohdaten!$B$1:'Rohdaten'!$B$65536)</f>
        <v>2677568.58</v>
      </c>
      <c r="J189" s="18"/>
      <c r="K189" s="18"/>
    </row>
    <row r="190" spans="1:11" x14ac:dyDescent="0.2">
      <c r="A190" s="38">
        <f t="shared" si="11"/>
        <v>59537</v>
      </c>
      <c r="B190" s="38">
        <f t="shared" si="10"/>
        <v>59626</v>
      </c>
      <c r="C190" s="46">
        <f>+H190-SUM(C$2:C189)</f>
        <v>0</v>
      </c>
      <c r="D190" s="47">
        <f t="shared" si="8"/>
        <v>0</v>
      </c>
      <c r="E190" s="48">
        <f>+I190-SUM(E$2:E189)</f>
        <v>0</v>
      </c>
      <c r="F190" s="47">
        <f t="shared" si="9"/>
        <v>0</v>
      </c>
      <c r="H190" s="43">
        <f>+COUNTIF(Rohdaten!$A$1:'Rohdaten'!$A$65536,"&lt;"&amp;B190)</f>
        <v>211</v>
      </c>
      <c r="I190" s="44">
        <f>+SUMIF(Rohdaten!$A$1:'Rohdaten'!$A$65536,"&lt;"&amp;B190,Rohdaten!$B$1:'Rohdaten'!$B$65536)</f>
        <v>2677568.58</v>
      </c>
      <c r="J190" s="18"/>
      <c r="K190" s="18"/>
    </row>
    <row r="191" spans="1:11" x14ac:dyDescent="0.2">
      <c r="A191" s="38">
        <f t="shared" si="11"/>
        <v>59627</v>
      </c>
      <c r="B191" s="38">
        <f t="shared" si="10"/>
        <v>59717</v>
      </c>
      <c r="C191" s="46">
        <f>+H191-SUM(C$2:C190)</f>
        <v>0</v>
      </c>
      <c r="D191" s="47">
        <f t="shared" si="8"/>
        <v>0</v>
      </c>
      <c r="E191" s="48">
        <f>+I191-SUM(E$2:E190)</f>
        <v>0</v>
      </c>
      <c r="F191" s="47">
        <f t="shared" si="9"/>
        <v>0</v>
      </c>
      <c r="H191" s="43">
        <f>+COUNTIF(Rohdaten!$A$1:'Rohdaten'!$A$65536,"&lt;"&amp;B191)</f>
        <v>211</v>
      </c>
      <c r="I191" s="44">
        <f>+SUMIF(Rohdaten!$A$1:'Rohdaten'!$A$65536,"&lt;"&amp;B191,Rohdaten!$B$1:'Rohdaten'!$B$65536)</f>
        <v>2677568.58</v>
      </c>
      <c r="J191" s="18"/>
      <c r="K191" s="18"/>
    </row>
    <row r="192" spans="1:11" x14ac:dyDescent="0.2">
      <c r="A192" s="38">
        <f t="shared" si="11"/>
        <v>59718</v>
      </c>
      <c r="B192" s="38">
        <f t="shared" si="10"/>
        <v>59809</v>
      </c>
      <c r="C192" s="46">
        <f>+H192-SUM(C$2:C191)</f>
        <v>0</v>
      </c>
      <c r="D192" s="47">
        <f t="shared" si="8"/>
        <v>0</v>
      </c>
      <c r="E192" s="48">
        <f>+I192-SUM(E$2:E191)</f>
        <v>0</v>
      </c>
      <c r="F192" s="47">
        <f t="shared" si="9"/>
        <v>0</v>
      </c>
      <c r="H192" s="43">
        <f>+COUNTIF(Rohdaten!$A$1:'Rohdaten'!$A$65536,"&lt;"&amp;B192)</f>
        <v>211</v>
      </c>
      <c r="I192" s="44">
        <f>+SUMIF(Rohdaten!$A$1:'Rohdaten'!$A$65536,"&lt;"&amp;B192,Rohdaten!$B$1:'Rohdaten'!$B$65536)</f>
        <v>2677568.58</v>
      </c>
      <c r="J192" s="18"/>
      <c r="K192" s="18"/>
    </row>
    <row r="193" spans="1:11" x14ac:dyDescent="0.2">
      <c r="A193" s="38">
        <f t="shared" si="11"/>
        <v>59810</v>
      </c>
      <c r="B193" s="38">
        <f t="shared" si="10"/>
        <v>59901</v>
      </c>
      <c r="C193" s="46">
        <f>+H193-SUM(C$2:C192)</f>
        <v>0</v>
      </c>
      <c r="D193" s="47">
        <f t="shared" si="8"/>
        <v>0</v>
      </c>
      <c r="E193" s="48">
        <f>+I193-SUM(E$2:E192)</f>
        <v>0</v>
      </c>
      <c r="F193" s="47">
        <f t="shared" si="9"/>
        <v>0</v>
      </c>
      <c r="H193" s="43">
        <f>+COUNTIF(Rohdaten!$A$1:'Rohdaten'!$A$65536,"&lt;"&amp;B193)</f>
        <v>211</v>
      </c>
      <c r="I193" s="44">
        <f>+SUMIF(Rohdaten!$A$1:'Rohdaten'!$A$65536,"&lt;"&amp;B193,Rohdaten!$B$1:'Rohdaten'!$B$65536)</f>
        <v>2677568.58</v>
      </c>
      <c r="J193" s="18"/>
      <c r="K193" s="18"/>
    </row>
    <row r="194" spans="1:11" x14ac:dyDescent="0.2">
      <c r="A194" s="38">
        <f t="shared" si="11"/>
        <v>59902</v>
      </c>
      <c r="B194" s="38">
        <f t="shared" si="10"/>
        <v>59992</v>
      </c>
      <c r="C194" s="46">
        <f>+H194-SUM(C$2:C193)</f>
        <v>0</v>
      </c>
      <c r="D194" s="47">
        <f t="shared" ref="D194:D257" si="12">+C194/MAX($H:$H)</f>
        <v>0</v>
      </c>
      <c r="E194" s="48">
        <f>+I194-SUM(E$2:E193)</f>
        <v>0</v>
      </c>
      <c r="F194" s="47">
        <f t="shared" ref="F194:F257" si="13">+E194/MAX($I:$I)</f>
        <v>0</v>
      </c>
      <c r="H194" s="43">
        <f>+COUNTIF(Rohdaten!$A$1:'Rohdaten'!$A$65536,"&lt;"&amp;B194)</f>
        <v>211</v>
      </c>
      <c r="I194" s="44">
        <f>+SUMIF(Rohdaten!$A$1:'Rohdaten'!$A$65536,"&lt;"&amp;B194,Rohdaten!$B$1:'Rohdaten'!$B$65536)</f>
        <v>2677568.58</v>
      </c>
      <c r="J194" s="18"/>
      <c r="K194" s="18"/>
    </row>
    <row r="195" spans="1:11" x14ac:dyDescent="0.2">
      <c r="A195" s="38">
        <f t="shared" si="11"/>
        <v>59993</v>
      </c>
      <c r="B195" s="38">
        <f t="shared" ref="B195:B258" si="14">+EOMONTH(A195,2)</f>
        <v>60083</v>
      </c>
      <c r="C195" s="46">
        <f>+H195-SUM(C$2:C194)</f>
        <v>0</v>
      </c>
      <c r="D195" s="47">
        <f t="shared" si="12"/>
        <v>0</v>
      </c>
      <c r="E195" s="48">
        <f>+I195-SUM(E$2:E194)</f>
        <v>0</v>
      </c>
      <c r="F195" s="47">
        <f t="shared" si="13"/>
        <v>0</v>
      </c>
      <c r="H195" s="43">
        <f>+COUNTIF(Rohdaten!$A$1:'Rohdaten'!$A$65536,"&lt;"&amp;B195)</f>
        <v>211</v>
      </c>
      <c r="I195" s="44">
        <f>+SUMIF(Rohdaten!$A$1:'Rohdaten'!$A$65536,"&lt;"&amp;B195,Rohdaten!$B$1:'Rohdaten'!$B$65536)</f>
        <v>2677568.58</v>
      </c>
      <c r="J195" s="18"/>
      <c r="K195" s="18"/>
    </row>
    <row r="196" spans="1:11" x14ac:dyDescent="0.2">
      <c r="A196" s="38">
        <f t="shared" ref="A196:A259" si="15">+B195+1</f>
        <v>60084</v>
      </c>
      <c r="B196" s="38">
        <f t="shared" si="14"/>
        <v>60175</v>
      </c>
      <c r="C196" s="46">
        <f>+H196-SUM(C$2:C195)</f>
        <v>0</v>
      </c>
      <c r="D196" s="47">
        <f t="shared" si="12"/>
        <v>0</v>
      </c>
      <c r="E196" s="48">
        <f>+I196-SUM(E$2:E195)</f>
        <v>0</v>
      </c>
      <c r="F196" s="47">
        <f t="shared" si="13"/>
        <v>0</v>
      </c>
      <c r="H196" s="43">
        <f>+COUNTIF(Rohdaten!$A$1:'Rohdaten'!$A$65536,"&lt;"&amp;B196)</f>
        <v>211</v>
      </c>
      <c r="I196" s="44">
        <f>+SUMIF(Rohdaten!$A$1:'Rohdaten'!$A$65536,"&lt;"&amp;B196,Rohdaten!$B$1:'Rohdaten'!$B$65536)</f>
        <v>2677568.58</v>
      </c>
      <c r="J196" s="18"/>
      <c r="K196" s="18"/>
    </row>
    <row r="197" spans="1:11" x14ac:dyDescent="0.2">
      <c r="A197" s="38">
        <f t="shared" si="15"/>
        <v>60176</v>
      </c>
      <c r="B197" s="38">
        <f t="shared" si="14"/>
        <v>60267</v>
      </c>
      <c r="C197" s="46">
        <f>+H197-SUM(C$2:C196)</f>
        <v>0</v>
      </c>
      <c r="D197" s="47">
        <f t="shared" si="12"/>
        <v>0</v>
      </c>
      <c r="E197" s="48">
        <f>+I197-SUM(E$2:E196)</f>
        <v>0</v>
      </c>
      <c r="F197" s="47">
        <f t="shared" si="13"/>
        <v>0</v>
      </c>
      <c r="H197" s="43">
        <f>+COUNTIF(Rohdaten!$A$1:'Rohdaten'!$A$65536,"&lt;"&amp;B197)</f>
        <v>211</v>
      </c>
      <c r="I197" s="44">
        <f>+SUMIF(Rohdaten!$A$1:'Rohdaten'!$A$65536,"&lt;"&amp;B197,Rohdaten!$B$1:'Rohdaten'!$B$65536)</f>
        <v>2677568.58</v>
      </c>
      <c r="J197" s="18"/>
      <c r="K197" s="18"/>
    </row>
    <row r="198" spans="1:11" x14ac:dyDescent="0.2">
      <c r="A198" s="38">
        <f t="shared" si="15"/>
        <v>60268</v>
      </c>
      <c r="B198" s="38">
        <f t="shared" si="14"/>
        <v>60357</v>
      </c>
      <c r="C198" s="46">
        <f>+H198-SUM(C$2:C197)</f>
        <v>0</v>
      </c>
      <c r="D198" s="47">
        <f t="shared" si="12"/>
        <v>0</v>
      </c>
      <c r="E198" s="48">
        <f>+I198-SUM(E$2:E197)</f>
        <v>0</v>
      </c>
      <c r="F198" s="47">
        <f t="shared" si="13"/>
        <v>0</v>
      </c>
      <c r="H198" s="43">
        <f>+COUNTIF(Rohdaten!$A$1:'Rohdaten'!$A$65536,"&lt;"&amp;B198)</f>
        <v>211</v>
      </c>
      <c r="I198" s="44">
        <f>+SUMIF(Rohdaten!$A$1:'Rohdaten'!$A$65536,"&lt;"&amp;B198,Rohdaten!$B$1:'Rohdaten'!$B$65536)</f>
        <v>2677568.58</v>
      </c>
      <c r="J198" s="18"/>
      <c r="K198" s="18"/>
    </row>
    <row r="199" spans="1:11" x14ac:dyDescent="0.2">
      <c r="A199" s="38">
        <f t="shared" si="15"/>
        <v>60358</v>
      </c>
      <c r="B199" s="38">
        <f t="shared" si="14"/>
        <v>60448</v>
      </c>
      <c r="C199" s="46">
        <f>+H199-SUM(C$2:C198)</f>
        <v>0</v>
      </c>
      <c r="D199" s="47">
        <f t="shared" si="12"/>
        <v>0</v>
      </c>
      <c r="E199" s="48">
        <f>+I199-SUM(E$2:E198)</f>
        <v>0</v>
      </c>
      <c r="F199" s="47">
        <f t="shared" si="13"/>
        <v>0</v>
      </c>
      <c r="H199" s="43">
        <f>+COUNTIF(Rohdaten!$A$1:'Rohdaten'!$A$65536,"&lt;"&amp;B199)</f>
        <v>211</v>
      </c>
      <c r="I199" s="44">
        <f>+SUMIF(Rohdaten!$A$1:'Rohdaten'!$A$65536,"&lt;"&amp;B199,Rohdaten!$B$1:'Rohdaten'!$B$65536)</f>
        <v>2677568.58</v>
      </c>
      <c r="J199" s="18"/>
      <c r="K199" s="18"/>
    </row>
    <row r="200" spans="1:11" x14ac:dyDescent="0.2">
      <c r="A200" s="38">
        <f t="shared" si="15"/>
        <v>60449</v>
      </c>
      <c r="B200" s="38">
        <f t="shared" si="14"/>
        <v>60540</v>
      </c>
      <c r="C200" s="46">
        <f>+H200-SUM(C$2:C199)</f>
        <v>0</v>
      </c>
      <c r="D200" s="47">
        <f t="shared" si="12"/>
        <v>0</v>
      </c>
      <c r="E200" s="48">
        <f>+I200-SUM(E$2:E199)</f>
        <v>0</v>
      </c>
      <c r="F200" s="47">
        <f t="shared" si="13"/>
        <v>0</v>
      </c>
      <c r="H200" s="43">
        <f>+COUNTIF(Rohdaten!$A$1:'Rohdaten'!$A$65536,"&lt;"&amp;B200)</f>
        <v>211</v>
      </c>
      <c r="I200" s="44">
        <f>+SUMIF(Rohdaten!$A$1:'Rohdaten'!$A$65536,"&lt;"&amp;B200,Rohdaten!$B$1:'Rohdaten'!$B$65536)</f>
        <v>2677568.58</v>
      </c>
      <c r="J200" s="18"/>
      <c r="K200" s="18"/>
    </row>
    <row r="201" spans="1:11" x14ac:dyDescent="0.2">
      <c r="A201" s="38">
        <f t="shared" si="15"/>
        <v>60541</v>
      </c>
      <c r="B201" s="38">
        <f t="shared" si="14"/>
        <v>60632</v>
      </c>
      <c r="C201" s="46">
        <f>+H201-SUM(C$2:C200)</f>
        <v>0</v>
      </c>
      <c r="D201" s="47">
        <f t="shared" si="12"/>
        <v>0</v>
      </c>
      <c r="E201" s="48">
        <f>+I201-SUM(E$2:E200)</f>
        <v>0</v>
      </c>
      <c r="F201" s="47">
        <f t="shared" si="13"/>
        <v>0</v>
      </c>
      <c r="H201" s="43">
        <f>+COUNTIF(Rohdaten!$A$1:'Rohdaten'!$A$65536,"&lt;"&amp;B201)</f>
        <v>211</v>
      </c>
      <c r="I201" s="44">
        <f>+SUMIF(Rohdaten!$A$1:'Rohdaten'!$A$65536,"&lt;"&amp;B201,Rohdaten!$B$1:'Rohdaten'!$B$65536)</f>
        <v>2677568.58</v>
      </c>
      <c r="J201" s="18"/>
      <c r="K201" s="18"/>
    </row>
    <row r="202" spans="1:11" x14ac:dyDescent="0.2">
      <c r="A202" s="38">
        <f t="shared" si="15"/>
        <v>60633</v>
      </c>
      <c r="B202" s="38">
        <f t="shared" si="14"/>
        <v>60722</v>
      </c>
      <c r="C202" s="46">
        <f>+H202-SUM(C$2:C201)</f>
        <v>0</v>
      </c>
      <c r="D202" s="47">
        <f t="shared" si="12"/>
        <v>0</v>
      </c>
      <c r="E202" s="48">
        <f>+I202-SUM(E$2:E201)</f>
        <v>0</v>
      </c>
      <c r="F202" s="47">
        <f t="shared" si="13"/>
        <v>0</v>
      </c>
      <c r="H202" s="43">
        <f>+COUNTIF(Rohdaten!$A$1:'Rohdaten'!$A$65536,"&lt;"&amp;B202)</f>
        <v>211</v>
      </c>
      <c r="I202" s="44">
        <f>+SUMIF(Rohdaten!$A$1:'Rohdaten'!$A$65536,"&lt;"&amp;B202,Rohdaten!$B$1:'Rohdaten'!$B$65536)</f>
        <v>2677568.58</v>
      </c>
      <c r="J202" s="18"/>
      <c r="K202" s="18"/>
    </row>
    <row r="203" spans="1:11" x14ac:dyDescent="0.2">
      <c r="A203" s="38">
        <f t="shared" si="15"/>
        <v>60723</v>
      </c>
      <c r="B203" s="38">
        <f t="shared" si="14"/>
        <v>60813</v>
      </c>
      <c r="C203" s="46">
        <f>+H203-SUM(C$2:C202)</f>
        <v>0</v>
      </c>
      <c r="D203" s="47">
        <f t="shared" si="12"/>
        <v>0</v>
      </c>
      <c r="E203" s="48">
        <f>+I203-SUM(E$2:E202)</f>
        <v>0</v>
      </c>
      <c r="F203" s="47">
        <f t="shared" si="13"/>
        <v>0</v>
      </c>
      <c r="H203" s="43">
        <f>+COUNTIF(Rohdaten!$A$1:'Rohdaten'!$A$65536,"&lt;"&amp;B203)</f>
        <v>211</v>
      </c>
      <c r="I203" s="44">
        <f>+SUMIF(Rohdaten!$A$1:'Rohdaten'!$A$65536,"&lt;"&amp;B203,Rohdaten!$B$1:'Rohdaten'!$B$65536)</f>
        <v>2677568.58</v>
      </c>
      <c r="J203" s="18"/>
      <c r="K203" s="18"/>
    </row>
    <row r="204" spans="1:11" x14ac:dyDescent="0.2">
      <c r="A204" s="38">
        <f t="shared" si="15"/>
        <v>60814</v>
      </c>
      <c r="B204" s="38">
        <f t="shared" si="14"/>
        <v>60905</v>
      </c>
      <c r="C204" s="46">
        <f>+H204-SUM(C$2:C203)</f>
        <v>0</v>
      </c>
      <c r="D204" s="47">
        <f t="shared" si="12"/>
        <v>0</v>
      </c>
      <c r="E204" s="48">
        <f>+I204-SUM(E$2:E203)</f>
        <v>0</v>
      </c>
      <c r="F204" s="47">
        <f t="shared" si="13"/>
        <v>0</v>
      </c>
      <c r="H204" s="43">
        <f>+COUNTIF(Rohdaten!$A$1:'Rohdaten'!$A$65536,"&lt;"&amp;B204)</f>
        <v>211</v>
      </c>
      <c r="I204" s="44">
        <f>+SUMIF(Rohdaten!$A$1:'Rohdaten'!$A$65536,"&lt;"&amp;B204,Rohdaten!$B$1:'Rohdaten'!$B$65536)</f>
        <v>2677568.58</v>
      </c>
      <c r="J204" s="18"/>
      <c r="K204" s="18"/>
    </row>
    <row r="205" spans="1:11" x14ac:dyDescent="0.2">
      <c r="A205" s="38">
        <f t="shared" si="15"/>
        <v>60906</v>
      </c>
      <c r="B205" s="38">
        <f t="shared" si="14"/>
        <v>60997</v>
      </c>
      <c r="C205" s="46">
        <f>+H205-SUM(C$2:C204)</f>
        <v>0</v>
      </c>
      <c r="D205" s="47">
        <f t="shared" si="12"/>
        <v>0</v>
      </c>
      <c r="E205" s="48">
        <f>+I205-SUM(E$2:E204)</f>
        <v>0</v>
      </c>
      <c r="F205" s="47">
        <f t="shared" si="13"/>
        <v>0</v>
      </c>
      <c r="H205" s="43">
        <f>+COUNTIF(Rohdaten!$A$1:'Rohdaten'!$A$65536,"&lt;"&amp;B205)</f>
        <v>211</v>
      </c>
      <c r="I205" s="44">
        <f>+SUMIF(Rohdaten!$A$1:'Rohdaten'!$A$65536,"&lt;"&amp;B205,Rohdaten!$B$1:'Rohdaten'!$B$65536)</f>
        <v>2677568.58</v>
      </c>
      <c r="J205" s="18"/>
      <c r="K205" s="18"/>
    </row>
    <row r="206" spans="1:11" x14ac:dyDescent="0.2">
      <c r="A206" s="38">
        <f t="shared" si="15"/>
        <v>60998</v>
      </c>
      <c r="B206" s="38">
        <f t="shared" si="14"/>
        <v>61087</v>
      </c>
      <c r="C206" s="46">
        <f>+H206-SUM(C$2:C205)</f>
        <v>0</v>
      </c>
      <c r="D206" s="47">
        <f t="shared" si="12"/>
        <v>0</v>
      </c>
      <c r="E206" s="48">
        <f>+I206-SUM(E$2:E205)</f>
        <v>0</v>
      </c>
      <c r="F206" s="47">
        <f t="shared" si="13"/>
        <v>0</v>
      </c>
      <c r="H206" s="43">
        <f>+COUNTIF(Rohdaten!$A$1:'Rohdaten'!$A$65536,"&lt;"&amp;B206)</f>
        <v>211</v>
      </c>
      <c r="I206" s="44">
        <f>+SUMIF(Rohdaten!$A$1:'Rohdaten'!$A$65536,"&lt;"&amp;B206,Rohdaten!$B$1:'Rohdaten'!$B$65536)</f>
        <v>2677568.58</v>
      </c>
      <c r="J206" s="18"/>
      <c r="K206" s="18"/>
    </row>
    <row r="207" spans="1:11" x14ac:dyDescent="0.2">
      <c r="A207" s="38">
        <f t="shared" si="15"/>
        <v>61088</v>
      </c>
      <c r="B207" s="38">
        <f t="shared" si="14"/>
        <v>61178</v>
      </c>
      <c r="C207" s="46">
        <f>+H207-SUM(C$2:C206)</f>
        <v>0</v>
      </c>
      <c r="D207" s="47">
        <f t="shared" si="12"/>
        <v>0</v>
      </c>
      <c r="E207" s="48">
        <f>+I207-SUM(E$2:E206)</f>
        <v>0</v>
      </c>
      <c r="F207" s="47">
        <f t="shared" si="13"/>
        <v>0</v>
      </c>
      <c r="H207" s="43">
        <f>+COUNTIF(Rohdaten!$A$1:'Rohdaten'!$A$65536,"&lt;"&amp;B207)</f>
        <v>211</v>
      </c>
      <c r="I207" s="44">
        <f>+SUMIF(Rohdaten!$A$1:'Rohdaten'!$A$65536,"&lt;"&amp;B207,Rohdaten!$B$1:'Rohdaten'!$B$65536)</f>
        <v>2677568.58</v>
      </c>
      <c r="J207" s="18"/>
      <c r="K207" s="18"/>
    </row>
    <row r="208" spans="1:11" x14ac:dyDescent="0.2">
      <c r="A208" s="38">
        <f t="shared" si="15"/>
        <v>61179</v>
      </c>
      <c r="B208" s="38">
        <f t="shared" si="14"/>
        <v>61270</v>
      </c>
      <c r="C208" s="46">
        <f>+H208-SUM(C$2:C207)</f>
        <v>0</v>
      </c>
      <c r="D208" s="47">
        <f t="shared" si="12"/>
        <v>0</v>
      </c>
      <c r="E208" s="48">
        <f>+I208-SUM(E$2:E207)</f>
        <v>0</v>
      </c>
      <c r="F208" s="47">
        <f t="shared" si="13"/>
        <v>0</v>
      </c>
      <c r="H208" s="43">
        <f>+COUNTIF(Rohdaten!$A$1:'Rohdaten'!$A$65536,"&lt;"&amp;B208)</f>
        <v>211</v>
      </c>
      <c r="I208" s="44">
        <f>+SUMIF(Rohdaten!$A$1:'Rohdaten'!$A$65536,"&lt;"&amp;B208,Rohdaten!$B$1:'Rohdaten'!$B$65536)</f>
        <v>2677568.58</v>
      </c>
      <c r="J208" s="18"/>
      <c r="K208" s="18"/>
    </row>
    <row r="209" spans="1:11" x14ac:dyDescent="0.2">
      <c r="A209" s="38">
        <f t="shared" si="15"/>
        <v>61271</v>
      </c>
      <c r="B209" s="38">
        <f t="shared" si="14"/>
        <v>61362</v>
      </c>
      <c r="C209" s="46">
        <f>+H209-SUM(C$2:C208)</f>
        <v>0</v>
      </c>
      <c r="D209" s="47">
        <f t="shared" si="12"/>
        <v>0</v>
      </c>
      <c r="E209" s="48">
        <f>+I209-SUM(E$2:E208)</f>
        <v>0</v>
      </c>
      <c r="F209" s="47">
        <f t="shared" si="13"/>
        <v>0</v>
      </c>
      <c r="H209" s="43">
        <f>+COUNTIF(Rohdaten!$A$1:'Rohdaten'!$A$65536,"&lt;"&amp;B209)</f>
        <v>211</v>
      </c>
      <c r="I209" s="44">
        <f>+SUMIF(Rohdaten!$A$1:'Rohdaten'!$A$65536,"&lt;"&amp;B209,Rohdaten!$B$1:'Rohdaten'!$B$65536)</f>
        <v>2677568.58</v>
      </c>
      <c r="J209" s="18"/>
      <c r="K209" s="18"/>
    </row>
    <row r="210" spans="1:11" x14ac:dyDescent="0.2">
      <c r="A210" s="38">
        <f t="shared" si="15"/>
        <v>61363</v>
      </c>
      <c r="B210" s="38">
        <f t="shared" si="14"/>
        <v>61453</v>
      </c>
      <c r="C210" s="46">
        <f>+H210-SUM(C$2:C209)</f>
        <v>0</v>
      </c>
      <c r="D210" s="47">
        <f t="shared" si="12"/>
        <v>0</v>
      </c>
      <c r="E210" s="48">
        <f>+I210-SUM(E$2:E209)</f>
        <v>0</v>
      </c>
      <c r="F210" s="47">
        <f t="shared" si="13"/>
        <v>0</v>
      </c>
      <c r="H210" s="43">
        <f>+COUNTIF(Rohdaten!$A$1:'Rohdaten'!$A$65536,"&lt;"&amp;B210)</f>
        <v>211</v>
      </c>
      <c r="I210" s="44">
        <f>+SUMIF(Rohdaten!$A$1:'Rohdaten'!$A$65536,"&lt;"&amp;B210,Rohdaten!$B$1:'Rohdaten'!$B$65536)</f>
        <v>2677568.58</v>
      </c>
      <c r="J210" s="18"/>
      <c r="K210" s="18"/>
    </row>
    <row r="211" spans="1:11" x14ac:dyDescent="0.2">
      <c r="A211" s="38">
        <f t="shared" si="15"/>
        <v>61454</v>
      </c>
      <c r="B211" s="38">
        <f t="shared" si="14"/>
        <v>61544</v>
      </c>
      <c r="C211" s="46">
        <f>+H211-SUM(C$2:C210)</f>
        <v>0</v>
      </c>
      <c r="D211" s="47">
        <f t="shared" si="12"/>
        <v>0</v>
      </c>
      <c r="E211" s="48">
        <f>+I211-SUM(E$2:E210)</f>
        <v>0</v>
      </c>
      <c r="F211" s="47">
        <f t="shared" si="13"/>
        <v>0</v>
      </c>
      <c r="H211" s="43">
        <f>+COUNTIF(Rohdaten!$A$1:'Rohdaten'!$A$65536,"&lt;"&amp;B211)</f>
        <v>211</v>
      </c>
      <c r="I211" s="44">
        <f>+SUMIF(Rohdaten!$A$1:'Rohdaten'!$A$65536,"&lt;"&amp;B211,Rohdaten!$B$1:'Rohdaten'!$B$65536)</f>
        <v>2677568.58</v>
      </c>
      <c r="J211" s="18"/>
      <c r="K211" s="18"/>
    </row>
    <row r="212" spans="1:11" x14ac:dyDescent="0.2">
      <c r="A212" s="38">
        <f t="shared" si="15"/>
        <v>61545</v>
      </c>
      <c r="B212" s="38">
        <f t="shared" si="14"/>
        <v>61636</v>
      </c>
      <c r="C212" s="46">
        <f>+H212-SUM(C$2:C211)</f>
        <v>0</v>
      </c>
      <c r="D212" s="47">
        <f t="shared" si="12"/>
        <v>0</v>
      </c>
      <c r="E212" s="48">
        <f>+I212-SUM(E$2:E211)</f>
        <v>0</v>
      </c>
      <c r="F212" s="47">
        <f t="shared" si="13"/>
        <v>0</v>
      </c>
      <c r="H212" s="43">
        <f>+COUNTIF(Rohdaten!$A$1:'Rohdaten'!$A$65536,"&lt;"&amp;B212)</f>
        <v>211</v>
      </c>
      <c r="I212" s="44">
        <f>+SUMIF(Rohdaten!$A$1:'Rohdaten'!$A$65536,"&lt;"&amp;B212,Rohdaten!$B$1:'Rohdaten'!$B$65536)</f>
        <v>2677568.58</v>
      </c>
      <c r="J212" s="18"/>
      <c r="K212" s="18"/>
    </row>
    <row r="213" spans="1:11" x14ac:dyDescent="0.2">
      <c r="A213" s="38">
        <f t="shared" si="15"/>
        <v>61637</v>
      </c>
      <c r="B213" s="38">
        <f t="shared" si="14"/>
        <v>61728</v>
      </c>
      <c r="C213" s="46">
        <f>+H213-SUM(C$2:C212)</f>
        <v>0</v>
      </c>
      <c r="D213" s="47">
        <f t="shared" si="12"/>
        <v>0</v>
      </c>
      <c r="E213" s="48">
        <f>+I213-SUM(E$2:E212)</f>
        <v>0</v>
      </c>
      <c r="F213" s="47">
        <f t="shared" si="13"/>
        <v>0</v>
      </c>
      <c r="H213" s="43">
        <f>+COUNTIF(Rohdaten!$A$1:'Rohdaten'!$A$65536,"&lt;"&amp;B213)</f>
        <v>211</v>
      </c>
      <c r="I213" s="44">
        <f>+SUMIF(Rohdaten!$A$1:'Rohdaten'!$A$65536,"&lt;"&amp;B213,Rohdaten!$B$1:'Rohdaten'!$B$65536)</f>
        <v>2677568.58</v>
      </c>
      <c r="J213" s="18"/>
      <c r="K213" s="18"/>
    </row>
    <row r="214" spans="1:11" x14ac:dyDescent="0.2">
      <c r="A214" s="38">
        <f t="shared" si="15"/>
        <v>61729</v>
      </c>
      <c r="B214" s="38">
        <f t="shared" si="14"/>
        <v>61818</v>
      </c>
      <c r="C214" s="46">
        <f>+H214-SUM(C$2:C213)</f>
        <v>0</v>
      </c>
      <c r="D214" s="47">
        <f t="shared" si="12"/>
        <v>0</v>
      </c>
      <c r="E214" s="48">
        <f>+I214-SUM(E$2:E213)</f>
        <v>0</v>
      </c>
      <c r="F214" s="47">
        <f t="shared" si="13"/>
        <v>0</v>
      </c>
      <c r="H214" s="43">
        <f>+COUNTIF(Rohdaten!$A$1:'Rohdaten'!$A$65536,"&lt;"&amp;B214)</f>
        <v>211</v>
      </c>
      <c r="I214" s="44">
        <f>+SUMIF(Rohdaten!$A$1:'Rohdaten'!$A$65536,"&lt;"&amp;B214,Rohdaten!$B$1:'Rohdaten'!$B$65536)</f>
        <v>2677568.58</v>
      </c>
      <c r="J214" s="18"/>
      <c r="K214" s="18"/>
    </row>
    <row r="215" spans="1:11" x14ac:dyDescent="0.2">
      <c r="A215" s="38">
        <f t="shared" si="15"/>
        <v>61819</v>
      </c>
      <c r="B215" s="38">
        <f t="shared" si="14"/>
        <v>61909</v>
      </c>
      <c r="C215" s="46">
        <f>+H215-SUM(C$2:C214)</f>
        <v>0</v>
      </c>
      <c r="D215" s="47">
        <f t="shared" si="12"/>
        <v>0</v>
      </c>
      <c r="E215" s="48">
        <f>+I215-SUM(E$2:E214)</f>
        <v>0</v>
      </c>
      <c r="F215" s="47">
        <f t="shared" si="13"/>
        <v>0</v>
      </c>
      <c r="H215" s="43">
        <f>+COUNTIF(Rohdaten!$A$1:'Rohdaten'!$A$65536,"&lt;"&amp;B215)</f>
        <v>211</v>
      </c>
      <c r="I215" s="44">
        <f>+SUMIF(Rohdaten!$A$1:'Rohdaten'!$A$65536,"&lt;"&amp;B215,Rohdaten!$B$1:'Rohdaten'!$B$65536)</f>
        <v>2677568.58</v>
      </c>
      <c r="J215" s="18"/>
      <c r="K215" s="18"/>
    </row>
    <row r="216" spans="1:11" x14ac:dyDescent="0.2">
      <c r="A216" s="38">
        <f t="shared" si="15"/>
        <v>61910</v>
      </c>
      <c r="B216" s="38">
        <f t="shared" si="14"/>
        <v>62001</v>
      </c>
      <c r="C216" s="46">
        <f>+H216-SUM(C$2:C215)</f>
        <v>0</v>
      </c>
      <c r="D216" s="47">
        <f t="shared" si="12"/>
        <v>0</v>
      </c>
      <c r="E216" s="48">
        <f>+I216-SUM(E$2:E215)</f>
        <v>0</v>
      </c>
      <c r="F216" s="47">
        <f t="shared" si="13"/>
        <v>0</v>
      </c>
      <c r="H216" s="43">
        <f>+COUNTIF(Rohdaten!$A$1:'Rohdaten'!$A$65536,"&lt;"&amp;B216)</f>
        <v>211</v>
      </c>
      <c r="I216" s="44">
        <f>+SUMIF(Rohdaten!$A$1:'Rohdaten'!$A$65536,"&lt;"&amp;B216,Rohdaten!$B$1:'Rohdaten'!$B$65536)</f>
        <v>2677568.58</v>
      </c>
      <c r="J216" s="18"/>
      <c r="K216" s="18"/>
    </row>
    <row r="217" spans="1:11" x14ac:dyDescent="0.2">
      <c r="A217" s="38">
        <f t="shared" si="15"/>
        <v>62002</v>
      </c>
      <c r="B217" s="38">
        <f t="shared" si="14"/>
        <v>62093</v>
      </c>
      <c r="C217" s="46">
        <f>+H217-SUM(C$2:C216)</f>
        <v>0</v>
      </c>
      <c r="D217" s="47">
        <f t="shared" si="12"/>
        <v>0</v>
      </c>
      <c r="E217" s="48">
        <f>+I217-SUM(E$2:E216)</f>
        <v>0</v>
      </c>
      <c r="F217" s="47">
        <f t="shared" si="13"/>
        <v>0</v>
      </c>
      <c r="H217" s="43">
        <f>+COUNTIF(Rohdaten!$A$1:'Rohdaten'!$A$65536,"&lt;"&amp;B217)</f>
        <v>211</v>
      </c>
      <c r="I217" s="44">
        <f>+SUMIF(Rohdaten!$A$1:'Rohdaten'!$A$65536,"&lt;"&amp;B217,Rohdaten!$B$1:'Rohdaten'!$B$65536)</f>
        <v>2677568.58</v>
      </c>
      <c r="J217" s="18"/>
      <c r="K217" s="18"/>
    </row>
    <row r="218" spans="1:11" x14ac:dyDescent="0.2">
      <c r="A218" s="38">
        <f t="shared" si="15"/>
        <v>62094</v>
      </c>
      <c r="B218" s="38">
        <f t="shared" si="14"/>
        <v>62183</v>
      </c>
      <c r="C218" s="46">
        <f>+H218-SUM(C$2:C217)</f>
        <v>0</v>
      </c>
      <c r="D218" s="47">
        <f t="shared" si="12"/>
        <v>0</v>
      </c>
      <c r="E218" s="48">
        <f>+I218-SUM(E$2:E217)</f>
        <v>0</v>
      </c>
      <c r="F218" s="47">
        <f t="shared" si="13"/>
        <v>0</v>
      </c>
      <c r="H218" s="43">
        <f>+COUNTIF(Rohdaten!$A$1:'Rohdaten'!$A$65536,"&lt;"&amp;B218)</f>
        <v>211</v>
      </c>
      <c r="I218" s="44">
        <f>+SUMIF(Rohdaten!$A$1:'Rohdaten'!$A$65536,"&lt;"&amp;B218,Rohdaten!$B$1:'Rohdaten'!$B$65536)</f>
        <v>2677568.58</v>
      </c>
      <c r="J218" s="18"/>
      <c r="K218" s="18"/>
    </row>
    <row r="219" spans="1:11" x14ac:dyDescent="0.2">
      <c r="A219" s="38">
        <f t="shared" si="15"/>
        <v>62184</v>
      </c>
      <c r="B219" s="38">
        <f t="shared" si="14"/>
        <v>62274</v>
      </c>
      <c r="C219" s="46">
        <f>+H219-SUM(C$2:C218)</f>
        <v>0</v>
      </c>
      <c r="D219" s="47">
        <f t="shared" si="12"/>
        <v>0</v>
      </c>
      <c r="E219" s="48">
        <f>+I219-SUM(E$2:E218)</f>
        <v>0</v>
      </c>
      <c r="F219" s="47">
        <f t="shared" si="13"/>
        <v>0</v>
      </c>
      <c r="H219" s="43">
        <f>+COUNTIF(Rohdaten!$A$1:'Rohdaten'!$A$65536,"&lt;"&amp;B219)</f>
        <v>211</v>
      </c>
      <c r="I219" s="44">
        <f>+SUMIF(Rohdaten!$A$1:'Rohdaten'!$A$65536,"&lt;"&amp;B219,Rohdaten!$B$1:'Rohdaten'!$B$65536)</f>
        <v>2677568.58</v>
      </c>
      <c r="J219" s="18"/>
      <c r="K219" s="18"/>
    </row>
    <row r="220" spans="1:11" x14ac:dyDescent="0.2">
      <c r="A220" s="38">
        <f t="shared" si="15"/>
        <v>62275</v>
      </c>
      <c r="B220" s="38">
        <f t="shared" si="14"/>
        <v>62366</v>
      </c>
      <c r="C220" s="46">
        <f>+H220-SUM(C$2:C219)</f>
        <v>0</v>
      </c>
      <c r="D220" s="47">
        <f t="shared" si="12"/>
        <v>0</v>
      </c>
      <c r="E220" s="48">
        <f>+I220-SUM(E$2:E219)</f>
        <v>0</v>
      </c>
      <c r="F220" s="47">
        <f t="shared" si="13"/>
        <v>0</v>
      </c>
      <c r="H220" s="43">
        <f>+COUNTIF(Rohdaten!$A$1:'Rohdaten'!$A$65536,"&lt;"&amp;B220)</f>
        <v>211</v>
      </c>
      <c r="I220" s="44">
        <f>+SUMIF(Rohdaten!$A$1:'Rohdaten'!$A$65536,"&lt;"&amp;B220,Rohdaten!$B$1:'Rohdaten'!$B$65536)</f>
        <v>2677568.58</v>
      </c>
      <c r="J220" s="18"/>
      <c r="K220" s="18"/>
    </row>
    <row r="221" spans="1:11" x14ac:dyDescent="0.2">
      <c r="A221" s="38">
        <f t="shared" si="15"/>
        <v>62367</v>
      </c>
      <c r="B221" s="38">
        <f t="shared" si="14"/>
        <v>62458</v>
      </c>
      <c r="C221" s="46">
        <f>+H221-SUM(C$2:C220)</f>
        <v>0</v>
      </c>
      <c r="D221" s="47">
        <f t="shared" si="12"/>
        <v>0</v>
      </c>
      <c r="E221" s="48">
        <f>+I221-SUM(E$2:E220)</f>
        <v>0</v>
      </c>
      <c r="F221" s="47">
        <f t="shared" si="13"/>
        <v>0</v>
      </c>
      <c r="H221" s="43">
        <f>+COUNTIF(Rohdaten!$A$1:'Rohdaten'!$A$65536,"&lt;"&amp;B221)</f>
        <v>211</v>
      </c>
      <c r="I221" s="44">
        <f>+SUMIF(Rohdaten!$A$1:'Rohdaten'!$A$65536,"&lt;"&amp;B221,Rohdaten!$B$1:'Rohdaten'!$B$65536)</f>
        <v>2677568.58</v>
      </c>
      <c r="J221" s="18"/>
      <c r="K221" s="18"/>
    </row>
    <row r="222" spans="1:11" x14ac:dyDescent="0.2">
      <c r="A222" s="38">
        <f t="shared" si="15"/>
        <v>62459</v>
      </c>
      <c r="B222" s="38">
        <f t="shared" si="14"/>
        <v>62548</v>
      </c>
      <c r="C222" s="46">
        <f>+H222-SUM(C$2:C221)</f>
        <v>0</v>
      </c>
      <c r="D222" s="47">
        <f t="shared" si="12"/>
        <v>0</v>
      </c>
      <c r="E222" s="48">
        <f>+I222-SUM(E$2:E221)</f>
        <v>0</v>
      </c>
      <c r="F222" s="47">
        <f t="shared" si="13"/>
        <v>0</v>
      </c>
      <c r="H222" s="43">
        <f>+COUNTIF(Rohdaten!$A$1:'Rohdaten'!$A$65536,"&lt;"&amp;B222)</f>
        <v>211</v>
      </c>
      <c r="I222" s="44">
        <f>+SUMIF(Rohdaten!$A$1:'Rohdaten'!$A$65536,"&lt;"&amp;B222,Rohdaten!$B$1:'Rohdaten'!$B$65536)</f>
        <v>2677568.58</v>
      </c>
      <c r="J222" s="18"/>
      <c r="K222" s="18"/>
    </row>
    <row r="223" spans="1:11" x14ac:dyDescent="0.2">
      <c r="A223" s="38">
        <f t="shared" si="15"/>
        <v>62549</v>
      </c>
      <c r="B223" s="38">
        <f t="shared" si="14"/>
        <v>62639</v>
      </c>
      <c r="C223" s="46">
        <f>+H223-SUM(C$2:C222)</f>
        <v>0</v>
      </c>
      <c r="D223" s="47">
        <f t="shared" si="12"/>
        <v>0</v>
      </c>
      <c r="E223" s="48">
        <f>+I223-SUM(E$2:E222)</f>
        <v>0</v>
      </c>
      <c r="F223" s="47">
        <f t="shared" si="13"/>
        <v>0</v>
      </c>
      <c r="H223" s="43">
        <f>+COUNTIF(Rohdaten!$A$1:'Rohdaten'!$A$65536,"&lt;"&amp;B223)</f>
        <v>211</v>
      </c>
      <c r="I223" s="44">
        <f>+SUMIF(Rohdaten!$A$1:'Rohdaten'!$A$65536,"&lt;"&amp;B223,Rohdaten!$B$1:'Rohdaten'!$B$65536)</f>
        <v>2677568.58</v>
      </c>
      <c r="J223" s="18"/>
      <c r="K223" s="18"/>
    </row>
    <row r="224" spans="1:11" x14ac:dyDescent="0.2">
      <c r="A224" s="38">
        <f t="shared" si="15"/>
        <v>62640</v>
      </c>
      <c r="B224" s="38">
        <f t="shared" si="14"/>
        <v>62731</v>
      </c>
      <c r="C224" s="46">
        <f>+H224-SUM(C$2:C223)</f>
        <v>0</v>
      </c>
      <c r="D224" s="47">
        <f t="shared" si="12"/>
        <v>0</v>
      </c>
      <c r="E224" s="48">
        <f>+I224-SUM(E$2:E223)</f>
        <v>0</v>
      </c>
      <c r="F224" s="47">
        <f t="shared" si="13"/>
        <v>0</v>
      </c>
      <c r="H224" s="43">
        <f>+COUNTIF(Rohdaten!$A$1:'Rohdaten'!$A$65536,"&lt;"&amp;B224)</f>
        <v>211</v>
      </c>
      <c r="I224" s="44">
        <f>+SUMIF(Rohdaten!$A$1:'Rohdaten'!$A$65536,"&lt;"&amp;B224,Rohdaten!$B$1:'Rohdaten'!$B$65536)</f>
        <v>2677568.58</v>
      </c>
      <c r="J224" s="18"/>
      <c r="K224" s="18"/>
    </row>
    <row r="225" spans="1:11" x14ac:dyDescent="0.2">
      <c r="A225" s="38">
        <f t="shared" si="15"/>
        <v>62732</v>
      </c>
      <c r="B225" s="38">
        <f t="shared" si="14"/>
        <v>62823</v>
      </c>
      <c r="C225" s="46">
        <f>+H225-SUM(C$2:C224)</f>
        <v>0</v>
      </c>
      <c r="D225" s="47">
        <f t="shared" si="12"/>
        <v>0</v>
      </c>
      <c r="E225" s="48">
        <f>+I225-SUM(E$2:E224)</f>
        <v>0</v>
      </c>
      <c r="F225" s="47">
        <f t="shared" si="13"/>
        <v>0</v>
      </c>
      <c r="H225" s="43">
        <f>+COUNTIF(Rohdaten!$A$1:'Rohdaten'!$A$65536,"&lt;"&amp;B225)</f>
        <v>211</v>
      </c>
      <c r="I225" s="44">
        <f>+SUMIF(Rohdaten!$A$1:'Rohdaten'!$A$65536,"&lt;"&amp;B225,Rohdaten!$B$1:'Rohdaten'!$B$65536)</f>
        <v>2677568.58</v>
      </c>
      <c r="J225" s="18"/>
      <c r="K225" s="18"/>
    </row>
    <row r="226" spans="1:11" x14ac:dyDescent="0.2">
      <c r="A226" s="38">
        <f t="shared" si="15"/>
        <v>62824</v>
      </c>
      <c r="B226" s="38">
        <f t="shared" si="14"/>
        <v>62914</v>
      </c>
      <c r="C226" s="46">
        <f>+H226-SUM(C$2:C225)</f>
        <v>0</v>
      </c>
      <c r="D226" s="47">
        <f t="shared" si="12"/>
        <v>0</v>
      </c>
      <c r="E226" s="48">
        <f>+I226-SUM(E$2:E225)</f>
        <v>0</v>
      </c>
      <c r="F226" s="47">
        <f t="shared" si="13"/>
        <v>0</v>
      </c>
      <c r="H226" s="43">
        <f>+COUNTIF(Rohdaten!$A$1:'Rohdaten'!$A$65536,"&lt;"&amp;B226)</f>
        <v>211</v>
      </c>
      <c r="I226" s="44">
        <f>+SUMIF(Rohdaten!$A$1:'Rohdaten'!$A$65536,"&lt;"&amp;B226,Rohdaten!$B$1:'Rohdaten'!$B$65536)</f>
        <v>2677568.58</v>
      </c>
      <c r="J226" s="18"/>
      <c r="K226" s="18"/>
    </row>
    <row r="227" spans="1:11" x14ac:dyDescent="0.2">
      <c r="A227" s="38">
        <f t="shared" si="15"/>
        <v>62915</v>
      </c>
      <c r="B227" s="38">
        <f t="shared" si="14"/>
        <v>63005</v>
      </c>
      <c r="C227" s="46">
        <f>+H227-SUM(C$2:C226)</f>
        <v>0</v>
      </c>
      <c r="D227" s="47">
        <f t="shared" si="12"/>
        <v>0</v>
      </c>
      <c r="E227" s="48">
        <f>+I227-SUM(E$2:E226)</f>
        <v>0</v>
      </c>
      <c r="F227" s="47">
        <f t="shared" si="13"/>
        <v>0</v>
      </c>
      <c r="H227" s="43">
        <f>+COUNTIF(Rohdaten!$A$1:'Rohdaten'!$A$65536,"&lt;"&amp;B227)</f>
        <v>211</v>
      </c>
      <c r="I227" s="44">
        <f>+SUMIF(Rohdaten!$A$1:'Rohdaten'!$A$65536,"&lt;"&amp;B227,Rohdaten!$B$1:'Rohdaten'!$B$65536)</f>
        <v>2677568.58</v>
      </c>
      <c r="J227" s="18"/>
      <c r="K227" s="18"/>
    </row>
    <row r="228" spans="1:11" x14ac:dyDescent="0.2">
      <c r="A228" s="38">
        <f t="shared" si="15"/>
        <v>63006</v>
      </c>
      <c r="B228" s="38">
        <f t="shared" si="14"/>
        <v>63097</v>
      </c>
      <c r="C228" s="46">
        <f>+H228-SUM(C$2:C227)</f>
        <v>0</v>
      </c>
      <c r="D228" s="47">
        <f t="shared" si="12"/>
        <v>0</v>
      </c>
      <c r="E228" s="48">
        <f>+I228-SUM(E$2:E227)</f>
        <v>0</v>
      </c>
      <c r="F228" s="47">
        <f t="shared" si="13"/>
        <v>0</v>
      </c>
      <c r="H228" s="43">
        <f>+COUNTIF(Rohdaten!$A$1:'Rohdaten'!$A$65536,"&lt;"&amp;B228)</f>
        <v>211</v>
      </c>
      <c r="I228" s="44">
        <f>+SUMIF(Rohdaten!$A$1:'Rohdaten'!$A$65536,"&lt;"&amp;B228,Rohdaten!$B$1:'Rohdaten'!$B$65536)</f>
        <v>2677568.58</v>
      </c>
      <c r="J228" s="18"/>
      <c r="K228" s="18"/>
    </row>
    <row r="229" spans="1:11" x14ac:dyDescent="0.2">
      <c r="A229" s="38">
        <f t="shared" si="15"/>
        <v>63098</v>
      </c>
      <c r="B229" s="38">
        <f t="shared" si="14"/>
        <v>63189</v>
      </c>
      <c r="C229" s="46">
        <f>+H229-SUM(C$2:C228)</f>
        <v>0</v>
      </c>
      <c r="D229" s="47">
        <f t="shared" si="12"/>
        <v>0</v>
      </c>
      <c r="E229" s="48">
        <f>+I229-SUM(E$2:E228)</f>
        <v>0</v>
      </c>
      <c r="F229" s="47">
        <f t="shared" si="13"/>
        <v>0</v>
      </c>
      <c r="H229" s="43">
        <f>+COUNTIF(Rohdaten!$A$1:'Rohdaten'!$A$65536,"&lt;"&amp;B229)</f>
        <v>211</v>
      </c>
      <c r="I229" s="44">
        <f>+SUMIF(Rohdaten!$A$1:'Rohdaten'!$A$65536,"&lt;"&amp;B229,Rohdaten!$B$1:'Rohdaten'!$B$65536)</f>
        <v>2677568.58</v>
      </c>
      <c r="J229" s="18"/>
      <c r="K229" s="18"/>
    </row>
    <row r="230" spans="1:11" x14ac:dyDescent="0.2">
      <c r="A230" s="38">
        <f t="shared" si="15"/>
        <v>63190</v>
      </c>
      <c r="B230" s="38">
        <f t="shared" si="14"/>
        <v>63279</v>
      </c>
      <c r="C230" s="46">
        <f>+H230-SUM(C$2:C229)</f>
        <v>0</v>
      </c>
      <c r="D230" s="47">
        <f t="shared" si="12"/>
        <v>0</v>
      </c>
      <c r="E230" s="48">
        <f>+I230-SUM(E$2:E229)</f>
        <v>0</v>
      </c>
      <c r="F230" s="47">
        <f t="shared" si="13"/>
        <v>0</v>
      </c>
      <c r="H230" s="43">
        <f>+COUNTIF(Rohdaten!$A$1:'Rohdaten'!$A$65536,"&lt;"&amp;B230)</f>
        <v>211</v>
      </c>
      <c r="I230" s="44">
        <f>+SUMIF(Rohdaten!$A$1:'Rohdaten'!$A$65536,"&lt;"&amp;B230,Rohdaten!$B$1:'Rohdaten'!$B$65536)</f>
        <v>2677568.58</v>
      </c>
      <c r="J230" s="18"/>
      <c r="K230" s="18"/>
    </row>
    <row r="231" spans="1:11" x14ac:dyDescent="0.2">
      <c r="A231" s="38">
        <f t="shared" si="15"/>
        <v>63280</v>
      </c>
      <c r="B231" s="38">
        <f t="shared" si="14"/>
        <v>63370</v>
      </c>
      <c r="C231" s="46">
        <f>+H231-SUM(C$2:C230)</f>
        <v>0</v>
      </c>
      <c r="D231" s="47">
        <f t="shared" si="12"/>
        <v>0</v>
      </c>
      <c r="E231" s="48">
        <f>+I231-SUM(E$2:E230)</f>
        <v>0</v>
      </c>
      <c r="F231" s="47">
        <f t="shared" si="13"/>
        <v>0</v>
      </c>
      <c r="H231" s="43">
        <f>+COUNTIF(Rohdaten!$A$1:'Rohdaten'!$A$65536,"&lt;"&amp;B231)</f>
        <v>211</v>
      </c>
      <c r="I231" s="44">
        <f>+SUMIF(Rohdaten!$A$1:'Rohdaten'!$A$65536,"&lt;"&amp;B231,Rohdaten!$B$1:'Rohdaten'!$B$65536)</f>
        <v>2677568.58</v>
      </c>
      <c r="J231" s="18"/>
      <c r="K231" s="18"/>
    </row>
    <row r="232" spans="1:11" x14ac:dyDescent="0.2">
      <c r="A232" s="38">
        <f t="shared" si="15"/>
        <v>63371</v>
      </c>
      <c r="B232" s="38">
        <f t="shared" si="14"/>
        <v>63462</v>
      </c>
      <c r="C232" s="46">
        <f>+H232-SUM(C$2:C231)</f>
        <v>0</v>
      </c>
      <c r="D232" s="47">
        <f t="shared" si="12"/>
        <v>0</v>
      </c>
      <c r="E232" s="48">
        <f>+I232-SUM(E$2:E231)</f>
        <v>0</v>
      </c>
      <c r="F232" s="47">
        <f t="shared" si="13"/>
        <v>0</v>
      </c>
      <c r="H232" s="43">
        <f>+COUNTIF(Rohdaten!$A$1:'Rohdaten'!$A$65536,"&lt;"&amp;B232)</f>
        <v>211</v>
      </c>
      <c r="I232" s="44">
        <f>+SUMIF(Rohdaten!$A$1:'Rohdaten'!$A$65536,"&lt;"&amp;B232,Rohdaten!$B$1:'Rohdaten'!$B$65536)</f>
        <v>2677568.58</v>
      </c>
      <c r="J232" s="18"/>
      <c r="K232" s="18"/>
    </row>
    <row r="233" spans="1:11" x14ac:dyDescent="0.2">
      <c r="A233" s="38">
        <f t="shared" si="15"/>
        <v>63463</v>
      </c>
      <c r="B233" s="38">
        <f t="shared" si="14"/>
        <v>63554</v>
      </c>
      <c r="C233" s="46">
        <f>+H233-SUM(C$2:C232)</f>
        <v>0</v>
      </c>
      <c r="D233" s="47">
        <f t="shared" si="12"/>
        <v>0</v>
      </c>
      <c r="E233" s="48">
        <f>+I233-SUM(E$2:E232)</f>
        <v>0</v>
      </c>
      <c r="F233" s="47">
        <f t="shared" si="13"/>
        <v>0</v>
      </c>
      <c r="H233" s="43">
        <f>+COUNTIF(Rohdaten!$A$1:'Rohdaten'!$A$65536,"&lt;"&amp;B233)</f>
        <v>211</v>
      </c>
      <c r="I233" s="44">
        <f>+SUMIF(Rohdaten!$A$1:'Rohdaten'!$A$65536,"&lt;"&amp;B233,Rohdaten!$B$1:'Rohdaten'!$B$65536)</f>
        <v>2677568.58</v>
      </c>
      <c r="J233" s="18"/>
      <c r="K233" s="18"/>
    </row>
    <row r="234" spans="1:11" x14ac:dyDescent="0.2">
      <c r="A234" s="38">
        <f t="shared" si="15"/>
        <v>63555</v>
      </c>
      <c r="B234" s="38">
        <f t="shared" si="14"/>
        <v>63644</v>
      </c>
      <c r="C234" s="46">
        <f>+H234-SUM(C$2:C233)</f>
        <v>0</v>
      </c>
      <c r="D234" s="47">
        <f t="shared" si="12"/>
        <v>0</v>
      </c>
      <c r="E234" s="48">
        <f>+I234-SUM(E$2:E233)</f>
        <v>0</v>
      </c>
      <c r="F234" s="47">
        <f t="shared" si="13"/>
        <v>0</v>
      </c>
      <c r="H234" s="43">
        <f>+COUNTIF(Rohdaten!$A$1:'Rohdaten'!$A$65536,"&lt;"&amp;B234)</f>
        <v>211</v>
      </c>
      <c r="I234" s="44">
        <f>+SUMIF(Rohdaten!$A$1:'Rohdaten'!$A$65536,"&lt;"&amp;B234,Rohdaten!$B$1:'Rohdaten'!$B$65536)</f>
        <v>2677568.58</v>
      </c>
      <c r="J234" s="18"/>
      <c r="K234" s="18"/>
    </row>
    <row r="235" spans="1:11" x14ac:dyDescent="0.2">
      <c r="A235" s="38">
        <f t="shared" si="15"/>
        <v>63645</v>
      </c>
      <c r="B235" s="38">
        <f t="shared" si="14"/>
        <v>63735</v>
      </c>
      <c r="C235" s="46">
        <f>+H235-SUM(C$2:C234)</f>
        <v>0</v>
      </c>
      <c r="D235" s="47">
        <f t="shared" si="12"/>
        <v>0</v>
      </c>
      <c r="E235" s="48">
        <f>+I235-SUM(E$2:E234)</f>
        <v>0</v>
      </c>
      <c r="F235" s="47">
        <f t="shared" si="13"/>
        <v>0</v>
      </c>
      <c r="H235" s="43">
        <f>+COUNTIF(Rohdaten!$A$1:'Rohdaten'!$A$65536,"&lt;"&amp;B235)</f>
        <v>211</v>
      </c>
      <c r="I235" s="44">
        <f>+SUMIF(Rohdaten!$A$1:'Rohdaten'!$A$65536,"&lt;"&amp;B235,Rohdaten!$B$1:'Rohdaten'!$B$65536)</f>
        <v>2677568.58</v>
      </c>
      <c r="J235" s="18"/>
      <c r="K235" s="18"/>
    </row>
    <row r="236" spans="1:11" x14ac:dyDescent="0.2">
      <c r="A236" s="38">
        <f t="shared" si="15"/>
        <v>63736</v>
      </c>
      <c r="B236" s="38">
        <f t="shared" si="14"/>
        <v>63827</v>
      </c>
      <c r="C236" s="46">
        <f>+H236-SUM(C$2:C235)</f>
        <v>0</v>
      </c>
      <c r="D236" s="47">
        <f t="shared" si="12"/>
        <v>0</v>
      </c>
      <c r="E236" s="48">
        <f>+I236-SUM(E$2:E235)</f>
        <v>0</v>
      </c>
      <c r="F236" s="47">
        <f t="shared" si="13"/>
        <v>0</v>
      </c>
      <c r="H236" s="43">
        <f>+COUNTIF(Rohdaten!$A$1:'Rohdaten'!$A$65536,"&lt;"&amp;B236)</f>
        <v>211</v>
      </c>
      <c r="I236" s="44">
        <f>+SUMIF(Rohdaten!$A$1:'Rohdaten'!$A$65536,"&lt;"&amp;B236,Rohdaten!$B$1:'Rohdaten'!$B$65536)</f>
        <v>2677568.58</v>
      </c>
      <c r="J236" s="18"/>
      <c r="K236" s="18"/>
    </row>
    <row r="237" spans="1:11" x14ac:dyDescent="0.2">
      <c r="A237" s="38">
        <f t="shared" si="15"/>
        <v>63828</v>
      </c>
      <c r="B237" s="38">
        <f t="shared" si="14"/>
        <v>63919</v>
      </c>
      <c r="C237" s="46">
        <f>+H237-SUM(C$2:C236)</f>
        <v>0</v>
      </c>
      <c r="D237" s="47">
        <f t="shared" si="12"/>
        <v>0</v>
      </c>
      <c r="E237" s="48">
        <f>+I237-SUM(E$2:E236)</f>
        <v>0</v>
      </c>
      <c r="F237" s="47">
        <f t="shared" si="13"/>
        <v>0</v>
      </c>
      <c r="H237" s="43">
        <f>+COUNTIF(Rohdaten!$A$1:'Rohdaten'!$A$65536,"&lt;"&amp;B237)</f>
        <v>211</v>
      </c>
      <c r="I237" s="44">
        <f>+SUMIF(Rohdaten!$A$1:'Rohdaten'!$A$65536,"&lt;"&amp;B237,Rohdaten!$B$1:'Rohdaten'!$B$65536)</f>
        <v>2677568.58</v>
      </c>
      <c r="J237" s="18"/>
      <c r="K237" s="18"/>
    </row>
    <row r="238" spans="1:11" x14ac:dyDescent="0.2">
      <c r="A238" s="38">
        <f t="shared" si="15"/>
        <v>63920</v>
      </c>
      <c r="B238" s="38">
        <f t="shared" si="14"/>
        <v>64009</v>
      </c>
      <c r="C238" s="46">
        <f>+H238-SUM(C$2:C237)</f>
        <v>0</v>
      </c>
      <c r="D238" s="47">
        <f t="shared" si="12"/>
        <v>0</v>
      </c>
      <c r="E238" s="48">
        <f>+I238-SUM(E$2:E237)</f>
        <v>0</v>
      </c>
      <c r="F238" s="47">
        <f t="shared" si="13"/>
        <v>0</v>
      </c>
      <c r="H238" s="43">
        <f>+COUNTIF(Rohdaten!$A$1:'Rohdaten'!$A$65536,"&lt;"&amp;B238)</f>
        <v>211</v>
      </c>
      <c r="I238" s="44">
        <f>+SUMIF(Rohdaten!$A$1:'Rohdaten'!$A$65536,"&lt;"&amp;B238,Rohdaten!$B$1:'Rohdaten'!$B$65536)</f>
        <v>2677568.58</v>
      </c>
      <c r="J238" s="18"/>
      <c r="K238" s="18"/>
    </row>
    <row r="239" spans="1:11" x14ac:dyDescent="0.2">
      <c r="A239" s="38">
        <f t="shared" si="15"/>
        <v>64010</v>
      </c>
      <c r="B239" s="38">
        <f t="shared" si="14"/>
        <v>64100</v>
      </c>
      <c r="C239" s="46">
        <f>+H239-SUM(C$2:C238)</f>
        <v>0</v>
      </c>
      <c r="D239" s="47">
        <f t="shared" si="12"/>
        <v>0</v>
      </c>
      <c r="E239" s="48">
        <f>+I239-SUM(E$2:E238)</f>
        <v>0</v>
      </c>
      <c r="F239" s="47">
        <f t="shared" si="13"/>
        <v>0</v>
      </c>
      <c r="H239" s="43">
        <f>+COUNTIF(Rohdaten!$A$1:'Rohdaten'!$A$65536,"&lt;"&amp;B239)</f>
        <v>211</v>
      </c>
      <c r="I239" s="44">
        <f>+SUMIF(Rohdaten!$A$1:'Rohdaten'!$A$65536,"&lt;"&amp;B239,Rohdaten!$B$1:'Rohdaten'!$B$65536)</f>
        <v>2677568.58</v>
      </c>
      <c r="J239" s="18"/>
      <c r="K239" s="18"/>
    </row>
    <row r="240" spans="1:11" x14ac:dyDescent="0.2">
      <c r="A240" s="38">
        <f t="shared" si="15"/>
        <v>64101</v>
      </c>
      <c r="B240" s="38">
        <f t="shared" si="14"/>
        <v>64192</v>
      </c>
      <c r="C240" s="46">
        <f>+H240-SUM(C$2:C239)</f>
        <v>0</v>
      </c>
      <c r="D240" s="47">
        <f t="shared" si="12"/>
        <v>0</v>
      </c>
      <c r="E240" s="48">
        <f>+I240-SUM(E$2:E239)</f>
        <v>0</v>
      </c>
      <c r="F240" s="47">
        <f t="shared" si="13"/>
        <v>0</v>
      </c>
      <c r="H240" s="43">
        <f>+COUNTIF(Rohdaten!$A$1:'Rohdaten'!$A$65536,"&lt;"&amp;B240)</f>
        <v>211</v>
      </c>
      <c r="I240" s="44">
        <f>+SUMIF(Rohdaten!$A$1:'Rohdaten'!$A$65536,"&lt;"&amp;B240,Rohdaten!$B$1:'Rohdaten'!$B$65536)</f>
        <v>2677568.58</v>
      </c>
      <c r="J240" s="18"/>
      <c r="K240" s="18"/>
    </row>
    <row r="241" spans="1:11" x14ac:dyDescent="0.2">
      <c r="A241" s="38">
        <f t="shared" si="15"/>
        <v>64193</v>
      </c>
      <c r="B241" s="38">
        <f t="shared" si="14"/>
        <v>64284</v>
      </c>
      <c r="C241" s="46">
        <f>+H241-SUM(C$2:C240)</f>
        <v>0</v>
      </c>
      <c r="D241" s="47">
        <f t="shared" si="12"/>
        <v>0</v>
      </c>
      <c r="E241" s="48">
        <f>+I241-SUM(E$2:E240)</f>
        <v>0</v>
      </c>
      <c r="F241" s="47">
        <f t="shared" si="13"/>
        <v>0</v>
      </c>
      <c r="H241" s="43">
        <f>+COUNTIF(Rohdaten!$A$1:'Rohdaten'!$A$65536,"&lt;"&amp;B241)</f>
        <v>211</v>
      </c>
      <c r="I241" s="44">
        <f>+SUMIF(Rohdaten!$A$1:'Rohdaten'!$A$65536,"&lt;"&amp;B241,Rohdaten!$B$1:'Rohdaten'!$B$65536)</f>
        <v>2677568.58</v>
      </c>
      <c r="J241" s="18"/>
      <c r="K241" s="18"/>
    </row>
    <row r="242" spans="1:11" x14ac:dyDescent="0.2">
      <c r="A242" s="38">
        <f t="shared" si="15"/>
        <v>64285</v>
      </c>
      <c r="B242" s="38">
        <f t="shared" si="14"/>
        <v>64375</v>
      </c>
      <c r="C242" s="46">
        <f>+H242-SUM(C$2:C241)</f>
        <v>0</v>
      </c>
      <c r="D242" s="47">
        <f t="shared" si="12"/>
        <v>0</v>
      </c>
      <c r="E242" s="48">
        <f>+I242-SUM(E$2:E241)</f>
        <v>0</v>
      </c>
      <c r="F242" s="47">
        <f t="shared" si="13"/>
        <v>0</v>
      </c>
      <c r="H242" s="43">
        <f>+COUNTIF(Rohdaten!$A$1:'Rohdaten'!$A$65536,"&lt;"&amp;B242)</f>
        <v>211</v>
      </c>
      <c r="I242" s="44">
        <f>+SUMIF(Rohdaten!$A$1:'Rohdaten'!$A$65536,"&lt;"&amp;B242,Rohdaten!$B$1:'Rohdaten'!$B$65536)</f>
        <v>2677568.58</v>
      </c>
      <c r="J242" s="18"/>
      <c r="K242" s="18"/>
    </row>
    <row r="243" spans="1:11" x14ac:dyDescent="0.2">
      <c r="A243" s="38">
        <f t="shared" si="15"/>
        <v>64376</v>
      </c>
      <c r="B243" s="38">
        <f t="shared" si="14"/>
        <v>64466</v>
      </c>
      <c r="C243" s="46">
        <f>+H243-SUM(C$2:C242)</f>
        <v>0</v>
      </c>
      <c r="D243" s="47">
        <f t="shared" si="12"/>
        <v>0</v>
      </c>
      <c r="E243" s="48">
        <f>+I243-SUM(E$2:E242)</f>
        <v>0</v>
      </c>
      <c r="F243" s="47">
        <f t="shared" si="13"/>
        <v>0</v>
      </c>
      <c r="H243" s="43">
        <f>+COUNTIF(Rohdaten!$A$1:'Rohdaten'!$A$65536,"&lt;"&amp;B243)</f>
        <v>211</v>
      </c>
      <c r="I243" s="44">
        <f>+SUMIF(Rohdaten!$A$1:'Rohdaten'!$A$65536,"&lt;"&amp;B243,Rohdaten!$B$1:'Rohdaten'!$B$65536)</f>
        <v>2677568.58</v>
      </c>
      <c r="J243" s="18"/>
      <c r="K243" s="18"/>
    </row>
    <row r="244" spans="1:11" x14ac:dyDescent="0.2">
      <c r="A244" s="38">
        <f t="shared" si="15"/>
        <v>64467</v>
      </c>
      <c r="B244" s="38">
        <f t="shared" si="14"/>
        <v>64558</v>
      </c>
      <c r="C244" s="46">
        <f>+H244-SUM(C$2:C243)</f>
        <v>0</v>
      </c>
      <c r="D244" s="47">
        <f t="shared" si="12"/>
        <v>0</v>
      </c>
      <c r="E244" s="48">
        <f>+I244-SUM(E$2:E243)</f>
        <v>0</v>
      </c>
      <c r="F244" s="47">
        <f t="shared" si="13"/>
        <v>0</v>
      </c>
      <c r="H244" s="43">
        <f>+COUNTIF(Rohdaten!$A$1:'Rohdaten'!$A$65536,"&lt;"&amp;B244)</f>
        <v>211</v>
      </c>
      <c r="I244" s="44">
        <f>+SUMIF(Rohdaten!$A$1:'Rohdaten'!$A$65536,"&lt;"&amp;B244,Rohdaten!$B$1:'Rohdaten'!$B$65536)</f>
        <v>2677568.58</v>
      </c>
      <c r="J244" s="18"/>
      <c r="K244" s="18"/>
    </row>
    <row r="245" spans="1:11" x14ac:dyDescent="0.2">
      <c r="A245" s="38">
        <f t="shared" si="15"/>
        <v>64559</v>
      </c>
      <c r="B245" s="38">
        <f t="shared" si="14"/>
        <v>64650</v>
      </c>
      <c r="C245" s="46">
        <f>+H245-SUM(C$2:C244)</f>
        <v>0</v>
      </c>
      <c r="D245" s="47">
        <f t="shared" si="12"/>
        <v>0</v>
      </c>
      <c r="E245" s="48">
        <f>+I245-SUM(E$2:E244)</f>
        <v>0</v>
      </c>
      <c r="F245" s="47">
        <f t="shared" si="13"/>
        <v>0</v>
      </c>
      <c r="H245" s="43">
        <f>+COUNTIF(Rohdaten!$A$1:'Rohdaten'!$A$65536,"&lt;"&amp;B245)</f>
        <v>211</v>
      </c>
      <c r="I245" s="44">
        <f>+SUMIF(Rohdaten!$A$1:'Rohdaten'!$A$65536,"&lt;"&amp;B245,Rohdaten!$B$1:'Rohdaten'!$B$65536)</f>
        <v>2677568.58</v>
      </c>
      <c r="J245" s="18"/>
      <c r="K245" s="18"/>
    </row>
    <row r="246" spans="1:11" x14ac:dyDescent="0.2">
      <c r="A246" s="38">
        <f t="shared" si="15"/>
        <v>64651</v>
      </c>
      <c r="B246" s="38">
        <f t="shared" si="14"/>
        <v>64740</v>
      </c>
      <c r="C246" s="46">
        <f>+H246-SUM(C$2:C245)</f>
        <v>0</v>
      </c>
      <c r="D246" s="47">
        <f t="shared" si="12"/>
        <v>0</v>
      </c>
      <c r="E246" s="48">
        <f>+I246-SUM(E$2:E245)</f>
        <v>0</v>
      </c>
      <c r="F246" s="47">
        <f t="shared" si="13"/>
        <v>0</v>
      </c>
      <c r="H246" s="43">
        <f>+COUNTIF(Rohdaten!$A$1:'Rohdaten'!$A$65536,"&lt;"&amp;B246)</f>
        <v>211</v>
      </c>
      <c r="I246" s="44">
        <f>+SUMIF(Rohdaten!$A$1:'Rohdaten'!$A$65536,"&lt;"&amp;B246,Rohdaten!$B$1:'Rohdaten'!$B$65536)</f>
        <v>2677568.58</v>
      </c>
      <c r="J246" s="18"/>
      <c r="K246" s="18"/>
    </row>
    <row r="247" spans="1:11" x14ac:dyDescent="0.2">
      <c r="A247" s="38">
        <f t="shared" si="15"/>
        <v>64741</v>
      </c>
      <c r="B247" s="38">
        <f t="shared" si="14"/>
        <v>64831</v>
      </c>
      <c r="C247" s="46">
        <f>+H247-SUM(C$2:C246)</f>
        <v>0</v>
      </c>
      <c r="D247" s="47">
        <f t="shared" si="12"/>
        <v>0</v>
      </c>
      <c r="E247" s="48">
        <f>+I247-SUM(E$2:E246)</f>
        <v>0</v>
      </c>
      <c r="F247" s="47">
        <f t="shared" si="13"/>
        <v>0</v>
      </c>
      <c r="H247" s="43">
        <f>+COUNTIF(Rohdaten!$A$1:'Rohdaten'!$A$65536,"&lt;"&amp;B247)</f>
        <v>211</v>
      </c>
      <c r="I247" s="44">
        <f>+SUMIF(Rohdaten!$A$1:'Rohdaten'!$A$65536,"&lt;"&amp;B247,Rohdaten!$B$1:'Rohdaten'!$B$65536)</f>
        <v>2677568.58</v>
      </c>
      <c r="J247" s="18"/>
      <c r="K247" s="18"/>
    </row>
    <row r="248" spans="1:11" x14ac:dyDescent="0.2">
      <c r="A248" s="38">
        <f t="shared" si="15"/>
        <v>64832</v>
      </c>
      <c r="B248" s="38">
        <f t="shared" si="14"/>
        <v>64923</v>
      </c>
      <c r="C248" s="46">
        <f>+H248-SUM(C$2:C247)</f>
        <v>0</v>
      </c>
      <c r="D248" s="47">
        <f t="shared" si="12"/>
        <v>0</v>
      </c>
      <c r="E248" s="48">
        <f>+I248-SUM(E$2:E247)</f>
        <v>0</v>
      </c>
      <c r="F248" s="47">
        <f t="shared" si="13"/>
        <v>0</v>
      </c>
      <c r="H248" s="43">
        <f>+COUNTIF(Rohdaten!$A$1:'Rohdaten'!$A$65536,"&lt;"&amp;B248)</f>
        <v>211</v>
      </c>
      <c r="I248" s="44">
        <f>+SUMIF(Rohdaten!$A$1:'Rohdaten'!$A$65536,"&lt;"&amp;B248,Rohdaten!$B$1:'Rohdaten'!$B$65536)</f>
        <v>2677568.58</v>
      </c>
      <c r="J248" s="18"/>
      <c r="K248" s="18"/>
    </row>
    <row r="249" spans="1:11" x14ac:dyDescent="0.2">
      <c r="A249" s="38">
        <f t="shared" si="15"/>
        <v>64924</v>
      </c>
      <c r="B249" s="38">
        <f t="shared" si="14"/>
        <v>65015</v>
      </c>
      <c r="C249" s="46">
        <f>+H249-SUM(C$2:C248)</f>
        <v>0</v>
      </c>
      <c r="D249" s="47">
        <f t="shared" si="12"/>
        <v>0</v>
      </c>
      <c r="E249" s="48">
        <f>+I249-SUM(E$2:E248)</f>
        <v>0</v>
      </c>
      <c r="F249" s="47">
        <f t="shared" si="13"/>
        <v>0</v>
      </c>
      <c r="H249" s="43">
        <f>+COUNTIF(Rohdaten!$A$1:'Rohdaten'!$A$65536,"&lt;"&amp;B249)</f>
        <v>211</v>
      </c>
      <c r="I249" s="44">
        <f>+SUMIF(Rohdaten!$A$1:'Rohdaten'!$A$65536,"&lt;"&amp;B249,Rohdaten!$B$1:'Rohdaten'!$B$65536)</f>
        <v>2677568.58</v>
      </c>
      <c r="J249" s="18"/>
      <c r="K249" s="18"/>
    </row>
    <row r="250" spans="1:11" x14ac:dyDescent="0.2">
      <c r="A250" s="38">
        <f t="shared" si="15"/>
        <v>65016</v>
      </c>
      <c r="B250" s="38">
        <f t="shared" si="14"/>
        <v>65105</v>
      </c>
      <c r="C250" s="46">
        <f>+H250-SUM(C$2:C249)</f>
        <v>0</v>
      </c>
      <c r="D250" s="47">
        <f t="shared" si="12"/>
        <v>0</v>
      </c>
      <c r="E250" s="48">
        <f>+I250-SUM(E$2:E249)</f>
        <v>0</v>
      </c>
      <c r="F250" s="47">
        <f t="shared" si="13"/>
        <v>0</v>
      </c>
      <c r="H250" s="43">
        <f>+COUNTIF(Rohdaten!$A$1:'Rohdaten'!$A$65536,"&lt;"&amp;B250)</f>
        <v>211</v>
      </c>
      <c r="I250" s="44">
        <f>+SUMIF(Rohdaten!$A$1:'Rohdaten'!$A$65536,"&lt;"&amp;B250,Rohdaten!$B$1:'Rohdaten'!$B$65536)</f>
        <v>2677568.58</v>
      </c>
      <c r="J250" s="18"/>
      <c r="K250" s="18"/>
    </row>
    <row r="251" spans="1:11" x14ac:dyDescent="0.2">
      <c r="A251" s="38">
        <f t="shared" si="15"/>
        <v>65106</v>
      </c>
      <c r="B251" s="38">
        <f t="shared" si="14"/>
        <v>65196</v>
      </c>
      <c r="C251" s="46">
        <f>+H251-SUM(C$2:C250)</f>
        <v>0</v>
      </c>
      <c r="D251" s="47">
        <f t="shared" si="12"/>
        <v>0</v>
      </c>
      <c r="E251" s="48">
        <f>+I251-SUM(E$2:E250)</f>
        <v>0</v>
      </c>
      <c r="F251" s="47">
        <f t="shared" si="13"/>
        <v>0</v>
      </c>
      <c r="H251" s="43">
        <f>+COUNTIF(Rohdaten!$A$1:'Rohdaten'!$A$65536,"&lt;"&amp;B251)</f>
        <v>211</v>
      </c>
      <c r="I251" s="44">
        <f>+SUMIF(Rohdaten!$A$1:'Rohdaten'!$A$65536,"&lt;"&amp;B251,Rohdaten!$B$1:'Rohdaten'!$B$65536)</f>
        <v>2677568.58</v>
      </c>
      <c r="J251" s="18"/>
      <c r="K251" s="18"/>
    </row>
    <row r="252" spans="1:11" x14ac:dyDescent="0.2">
      <c r="A252" s="38">
        <f t="shared" si="15"/>
        <v>65197</v>
      </c>
      <c r="B252" s="38">
        <f t="shared" si="14"/>
        <v>65288</v>
      </c>
      <c r="C252" s="46">
        <f>+H252-SUM(C$2:C251)</f>
        <v>0</v>
      </c>
      <c r="D252" s="47">
        <f t="shared" si="12"/>
        <v>0</v>
      </c>
      <c r="E252" s="48">
        <f>+I252-SUM(E$2:E251)</f>
        <v>0</v>
      </c>
      <c r="F252" s="47">
        <f t="shared" si="13"/>
        <v>0</v>
      </c>
      <c r="H252" s="43">
        <f>+COUNTIF(Rohdaten!$A$1:'Rohdaten'!$A$65536,"&lt;"&amp;B252)</f>
        <v>211</v>
      </c>
      <c r="I252" s="44">
        <f>+SUMIF(Rohdaten!$A$1:'Rohdaten'!$A$65536,"&lt;"&amp;B252,Rohdaten!$B$1:'Rohdaten'!$B$65536)</f>
        <v>2677568.58</v>
      </c>
      <c r="J252" s="18"/>
      <c r="K252" s="18"/>
    </row>
    <row r="253" spans="1:11" x14ac:dyDescent="0.2">
      <c r="A253" s="38">
        <f t="shared" si="15"/>
        <v>65289</v>
      </c>
      <c r="B253" s="38">
        <f t="shared" si="14"/>
        <v>65380</v>
      </c>
      <c r="C253" s="46">
        <f>+H253-SUM(C$2:C252)</f>
        <v>0</v>
      </c>
      <c r="D253" s="47">
        <f t="shared" si="12"/>
        <v>0</v>
      </c>
      <c r="E253" s="48">
        <f>+I253-SUM(E$2:E252)</f>
        <v>0</v>
      </c>
      <c r="F253" s="47">
        <f t="shared" si="13"/>
        <v>0</v>
      </c>
      <c r="H253" s="43">
        <f>+COUNTIF(Rohdaten!$A$1:'Rohdaten'!$A$65536,"&lt;"&amp;B253)</f>
        <v>211</v>
      </c>
      <c r="I253" s="44">
        <f>+SUMIF(Rohdaten!$A$1:'Rohdaten'!$A$65536,"&lt;"&amp;B253,Rohdaten!$B$1:'Rohdaten'!$B$65536)</f>
        <v>2677568.58</v>
      </c>
      <c r="J253" s="18"/>
      <c r="K253" s="18"/>
    </row>
    <row r="254" spans="1:11" x14ac:dyDescent="0.2">
      <c r="A254" s="38">
        <f t="shared" si="15"/>
        <v>65381</v>
      </c>
      <c r="B254" s="38">
        <f t="shared" si="14"/>
        <v>65470</v>
      </c>
      <c r="C254" s="46">
        <f>+H254-SUM(C$2:C253)</f>
        <v>0</v>
      </c>
      <c r="D254" s="47">
        <f t="shared" si="12"/>
        <v>0</v>
      </c>
      <c r="E254" s="48">
        <f>+I254-SUM(E$2:E253)</f>
        <v>0</v>
      </c>
      <c r="F254" s="47">
        <f t="shared" si="13"/>
        <v>0</v>
      </c>
      <c r="H254" s="43">
        <f>+COUNTIF(Rohdaten!$A$1:'Rohdaten'!$A$65536,"&lt;"&amp;B254)</f>
        <v>211</v>
      </c>
      <c r="I254" s="44">
        <f>+SUMIF(Rohdaten!$A$1:'Rohdaten'!$A$65536,"&lt;"&amp;B254,Rohdaten!$B$1:'Rohdaten'!$B$65536)</f>
        <v>2677568.58</v>
      </c>
      <c r="J254" s="18"/>
      <c r="K254" s="18"/>
    </row>
    <row r="255" spans="1:11" x14ac:dyDescent="0.2">
      <c r="A255" s="38">
        <f t="shared" si="15"/>
        <v>65471</v>
      </c>
      <c r="B255" s="38">
        <f t="shared" si="14"/>
        <v>65561</v>
      </c>
      <c r="C255" s="46">
        <f>+H255-SUM(C$2:C254)</f>
        <v>0</v>
      </c>
      <c r="D255" s="47">
        <f t="shared" si="12"/>
        <v>0</v>
      </c>
      <c r="E255" s="48">
        <f>+I255-SUM(E$2:E254)</f>
        <v>0</v>
      </c>
      <c r="F255" s="47">
        <f t="shared" si="13"/>
        <v>0</v>
      </c>
      <c r="H255" s="43">
        <f>+COUNTIF(Rohdaten!$A$1:'Rohdaten'!$A$65536,"&lt;"&amp;B255)</f>
        <v>211</v>
      </c>
      <c r="I255" s="44">
        <f>+SUMIF(Rohdaten!$A$1:'Rohdaten'!$A$65536,"&lt;"&amp;B255,Rohdaten!$B$1:'Rohdaten'!$B$65536)</f>
        <v>2677568.58</v>
      </c>
      <c r="J255" s="18"/>
      <c r="K255" s="18"/>
    </row>
    <row r="256" spans="1:11" x14ac:dyDescent="0.2">
      <c r="A256" s="38">
        <f t="shared" si="15"/>
        <v>65562</v>
      </c>
      <c r="B256" s="38">
        <f t="shared" si="14"/>
        <v>65653</v>
      </c>
      <c r="C256" s="46">
        <f>+H256-SUM(C$2:C255)</f>
        <v>0</v>
      </c>
      <c r="D256" s="47">
        <f t="shared" si="12"/>
        <v>0</v>
      </c>
      <c r="E256" s="48">
        <f>+I256-SUM(E$2:E255)</f>
        <v>0</v>
      </c>
      <c r="F256" s="47">
        <f t="shared" si="13"/>
        <v>0</v>
      </c>
      <c r="H256" s="43">
        <f>+COUNTIF(Rohdaten!$A$1:'Rohdaten'!$A$65536,"&lt;"&amp;B256)</f>
        <v>211</v>
      </c>
      <c r="I256" s="44">
        <f>+SUMIF(Rohdaten!$A$1:'Rohdaten'!$A$65536,"&lt;"&amp;B256,Rohdaten!$B$1:'Rohdaten'!$B$65536)</f>
        <v>2677568.58</v>
      </c>
      <c r="J256" s="18"/>
      <c r="K256" s="18"/>
    </row>
    <row r="257" spans="1:11" x14ac:dyDescent="0.2">
      <c r="A257" s="38">
        <f t="shared" si="15"/>
        <v>65654</v>
      </c>
      <c r="B257" s="38">
        <f t="shared" si="14"/>
        <v>65745</v>
      </c>
      <c r="C257" s="46">
        <f>+H257-SUM(C$2:C256)</f>
        <v>0</v>
      </c>
      <c r="D257" s="47">
        <f t="shared" si="12"/>
        <v>0</v>
      </c>
      <c r="E257" s="48">
        <f>+I257-SUM(E$2:E256)</f>
        <v>0</v>
      </c>
      <c r="F257" s="47">
        <f t="shared" si="13"/>
        <v>0</v>
      </c>
      <c r="H257" s="43">
        <f>+COUNTIF(Rohdaten!$A$1:'Rohdaten'!$A$65536,"&lt;"&amp;B257)</f>
        <v>211</v>
      </c>
      <c r="I257" s="44">
        <f>+SUMIF(Rohdaten!$A$1:'Rohdaten'!$A$65536,"&lt;"&amp;B257,Rohdaten!$B$1:'Rohdaten'!$B$65536)</f>
        <v>2677568.58</v>
      </c>
      <c r="J257" s="18"/>
      <c r="K257" s="18"/>
    </row>
    <row r="258" spans="1:11" x14ac:dyDescent="0.2">
      <c r="A258" s="38">
        <f t="shared" si="15"/>
        <v>65746</v>
      </c>
      <c r="B258" s="38">
        <f t="shared" si="14"/>
        <v>65836</v>
      </c>
      <c r="C258" s="46">
        <f>+H258-SUM(C$2:C257)</f>
        <v>0</v>
      </c>
      <c r="D258" s="47">
        <f t="shared" ref="D258:D321" si="16">+C258/MAX($H:$H)</f>
        <v>0</v>
      </c>
      <c r="E258" s="48">
        <f>+I258-SUM(E$2:E257)</f>
        <v>0</v>
      </c>
      <c r="F258" s="47">
        <f t="shared" ref="F258:F321" si="17">+E258/MAX($I:$I)</f>
        <v>0</v>
      </c>
      <c r="H258" s="43">
        <f>+COUNTIF(Rohdaten!$A$1:'Rohdaten'!$A$65536,"&lt;"&amp;B258)</f>
        <v>211</v>
      </c>
      <c r="I258" s="44">
        <f>+SUMIF(Rohdaten!$A$1:'Rohdaten'!$A$65536,"&lt;"&amp;B258,Rohdaten!$B$1:'Rohdaten'!$B$65536)</f>
        <v>2677568.58</v>
      </c>
      <c r="J258" s="18"/>
      <c r="K258" s="18"/>
    </row>
    <row r="259" spans="1:11" x14ac:dyDescent="0.2">
      <c r="A259" s="38">
        <f t="shared" si="15"/>
        <v>65837</v>
      </c>
      <c r="B259" s="38">
        <f t="shared" ref="B259:B322" si="18">+EOMONTH(A259,2)</f>
        <v>65927</v>
      </c>
      <c r="C259" s="46">
        <f>+H259-SUM(C$2:C258)</f>
        <v>0</v>
      </c>
      <c r="D259" s="47">
        <f t="shared" si="16"/>
        <v>0</v>
      </c>
      <c r="E259" s="48">
        <f>+I259-SUM(E$2:E258)</f>
        <v>0</v>
      </c>
      <c r="F259" s="47">
        <f t="shared" si="17"/>
        <v>0</v>
      </c>
      <c r="H259" s="43">
        <f>+COUNTIF(Rohdaten!$A$1:'Rohdaten'!$A$65536,"&lt;"&amp;B259)</f>
        <v>211</v>
      </c>
      <c r="I259" s="44">
        <f>+SUMIF(Rohdaten!$A$1:'Rohdaten'!$A$65536,"&lt;"&amp;B259,Rohdaten!$B$1:'Rohdaten'!$B$65536)</f>
        <v>2677568.58</v>
      </c>
      <c r="J259" s="18"/>
      <c r="K259" s="18"/>
    </row>
    <row r="260" spans="1:11" x14ac:dyDescent="0.2">
      <c r="A260" s="38">
        <f t="shared" ref="A260:A323" si="19">+B259+1</f>
        <v>65928</v>
      </c>
      <c r="B260" s="38">
        <f t="shared" si="18"/>
        <v>66019</v>
      </c>
      <c r="C260" s="46">
        <f>+H260-SUM(C$2:C259)</f>
        <v>0</v>
      </c>
      <c r="D260" s="47">
        <f t="shared" si="16"/>
        <v>0</v>
      </c>
      <c r="E260" s="48">
        <f>+I260-SUM(E$2:E259)</f>
        <v>0</v>
      </c>
      <c r="F260" s="47">
        <f t="shared" si="17"/>
        <v>0</v>
      </c>
      <c r="H260" s="43">
        <f>+COUNTIF(Rohdaten!$A$1:'Rohdaten'!$A$65536,"&lt;"&amp;B260)</f>
        <v>211</v>
      </c>
      <c r="I260" s="44">
        <f>+SUMIF(Rohdaten!$A$1:'Rohdaten'!$A$65536,"&lt;"&amp;B260,Rohdaten!$B$1:'Rohdaten'!$B$65536)</f>
        <v>2677568.58</v>
      </c>
      <c r="J260" s="18"/>
      <c r="K260" s="18"/>
    </row>
    <row r="261" spans="1:11" x14ac:dyDescent="0.2">
      <c r="A261" s="38">
        <f t="shared" si="19"/>
        <v>66020</v>
      </c>
      <c r="B261" s="38">
        <f t="shared" si="18"/>
        <v>66111</v>
      </c>
      <c r="C261" s="46">
        <f>+H261-SUM(C$2:C260)</f>
        <v>0</v>
      </c>
      <c r="D261" s="47">
        <f t="shared" si="16"/>
        <v>0</v>
      </c>
      <c r="E261" s="48">
        <f>+I261-SUM(E$2:E260)</f>
        <v>0</v>
      </c>
      <c r="F261" s="47">
        <f t="shared" si="17"/>
        <v>0</v>
      </c>
      <c r="H261" s="43">
        <f>+COUNTIF(Rohdaten!$A$1:'Rohdaten'!$A$65536,"&lt;"&amp;B261)</f>
        <v>211</v>
      </c>
      <c r="I261" s="44">
        <f>+SUMIF(Rohdaten!$A$1:'Rohdaten'!$A$65536,"&lt;"&amp;B261,Rohdaten!$B$1:'Rohdaten'!$B$65536)</f>
        <v>2677568.58</v>
      </c>
      <c r="J261" s="18"/>
      <c r="K261" s="18"/>
    </row>
    <row r="262" spans="1:11" x14ac:dyDescent="0.2">
      <c r="A262" s="38">
        <f t="shared" si="19"/>
        <v>66112</v>
      </c>
      <c r="B262" s="38">
        <f t="shared" si="18"/>
        <v>66201</v>
      </c>
      <c r="C262" s="46">
        <f>+H262-SUM(C$2:C261)</f>
        <v>0</v>
      </c>
      <c r="D262" s="47">
        <f t="shared" si="16"/>
        <v>0</v>
      </c>
      <c r="E262" s="48">
        <f>+I262-SUM(E$2:E261)</f>
        <v>0</v>
      </c>
      <c r="F262" s="47">
        <f t="shared" si="17"/>
        <v>0</v>
      </c>
      <c r="H262" s="43">
        <f>+COUNTIF(Rohdaten!$A$1:'Rohdaten'!$A$65536,"&lt;"&amp;B262)</f>
        <v>211</v>
      </c>
      <c r="I262" s="44">
        <f>+SUMIF(Rohdaten!$A$1:'Rohdaten'!$A$65536,"&lt;"&amp;B262,Rohdaten!$B$1:'Rohdaten'!$B$65536)</f>
        <v>2677568.58</v>
      </c>
      <c r="J262" s="18"/>
      <c r="K262" s="18"/>
    </row>
    <row r="263" spans="1:11" x14ac:dyDescent="0.2">
      <c r="A263" s="38">
        <f t="shared" si="19"/>
        <v>66202</v>
      </c>
      <c r="B263" s="38">
        <f t="shared" si="18"/>
        <v>66292</v>
      </c>
      <c r="C263" s="46">
        <f>+H263-SUM(C$2:C262)</f>
        <v>0</v>
      </c>
      <c r="D263" s="47">
        <f t="shared" si="16"/>
        <v>0</v>
      </c>
      <c r="E263" s="48">
        <f>+I263-SUM(E$2:E262)</f>
        <v>0</v>
      </c>
      <c r="F263" s="47">
        <f t="shared" si="17"/>
        <v>0</v>
      </c>
      <c r="H263" s="43">
        <f>+COUNTIF(Rohdaten!$A$1:'Rohdaten'!$A$65536,"&lt;"&amp;B263)</f>
        <v>211</v>
      </c>
      <c r="I263" s="44">
        <f>+SUMIF(Rohdaten!$A$1:'Rohdaten'!$A$65536,"&lt;"&amp;B263,Rohdaten!$B$1:'Rohdaten'!$B$65536)</f>
        <v>2677568.58</v>
      </c>
      <c r="J263" s="18"/>
      <c r="K263" s="18"/>
    </row>
    <row r="264" spans="1:11" x14ac:dyDescent="0.2">
      <c r="A264" s="38">
        <f t="shared" si="19"/>
        <v>66293</v>
      </c>
      <c r="B264" s="38">
        <f t="shared" si="18"/>
        <v>66384</v>
      </c>
      <c r="C264" s="46">
        <f>+H264-SUM(C$2:C263)</f>
        <v>0</v>
      </c>
      <c r="D264" s="47">
        <f t="shared" si="16"/>
        <v>0</v>
      </c>
      <c r="E264" s="48">
        <f>+I264-SUM(E$2:E263)</f>
        <v>0</v>
      </c>
      <c r="F264" s="47">
        <f t="shared" si="17"/>
        <v>0</v>
      </c>
      <c r="H264" s="43">
        <f>+COUNTIF(Rohdaten!$A$1:'Rohdaten'!$A$65536,"&lt;"&amp;B264)</f>
        <v>211</v>
      </c>
      <c r="I264" s="44">
        <f>+SUMIF(Rohdaten!$A$1:'Rohdaten'!$A$65536,"&lt;"&amp;B264,Rohdaten!$B$1:'Rohdaten'!$B$65536)</f>
        <v>2677568.58</v>
      </c>
      <c r="J264" s="18"/>
      <c r="K264" s="18"/>
    </row>
    <row r="265" spans="1:11" x14ac:dyDescent="0.2">
      <c r="A265" s="38">
        <f t="shared" si="19"/>
        <v>66385</v>
      </c>
      <c r="B265" s="38">
        <f t="shared" si="18"/>
        <v>66476</v>
      </c>
      <c r="C265" s="46">
        <f>+H265-SUM(C$2:C264)</f>
        <v>0</v>
      </c>
      <c r="D265" s="47">
        <f t="shared" si="16"/>
        <v>0</v>
      </c>
      <c r="E265" s="48">
        <f>+I265-SUM(E$2:E264)</f>
        <v>0</v>
      </c>
      <c r="F265" s="47">
        <f t="shared" si="17"/>
        <v>0</v>
      </c>
      <c r="H265" s="43">
        <f>+COUNTIF(Rohdaten!$A$1:'Rohdaten'!$A$65536,"&lt;"&amp;B265)</f>
        <v>211</v>
      </c>
      <c r="I265" s="44">
        <f>+SUMIF(Rohdaten!$A$1:'Rohdaten'!$A$65536,"&lt;"&amp;B265,Rohdaten!$B$1:'Rohdaten'!$B$65536)</f>
        <v>2677568.58</v>
      </c>
      <c r="J265" s="18"/>
      <c r="K265" s="18"/>
    </row>
    <row r="266" spans="1:11" x14ac:dyDescent="0.2">
      <c r="A266" s="38">
        <f t="shared" si="19"/>
        <v>66477</v>
      </c>
      <c r="B266" s="38">
        <f t="shared" si="18"/>
        <v>66566</v>
      </c>
      <c r="C266" s="46">
        <f>+H266-SUM(C$2:C265)</f>
        <v>0</v>
      </c>
      <c r="D266" s="47">
        <f t="shared" si="16"/>
        <v>0</v>
      </c>
      <c r="E266" s="48">
        <f>+I266-SUM(E$2:E265)</f>
        <v>0</v>
      </c>
      <c r="F266" s="47">
        <f t="shared" si="17"/>
        <v>0</v>
      </c>
      <c r="H266" s="43">
        <f>+COUNTIF(Rohdaten!$A$1:'Rohdaten'!$A$65536,"&lt;"&amp;B266)</f>
        <v>211</v>
      </c>
      <c r="I266" s="44">
        <f>+SUMIF(Rohdaten!$A$1:'Rohdaten'!$A$65536,"&lt;"&amp;B266,Rohdaten!$B$1:'Rohdaten'!$B$65536)</f>
        <v>2677568.58</v>
      </c>
      <c r="J266" s="18"/>
      <c r="K266" s="18"/>
    </row>
    <row r="267" spans="1:11" x14ac:dyDescent="0.2">
      <c r="A267" s="38">
        <f t="shared" si="19"/>
        <v>66567</v>
      </c>
      <c r="B267" s="38">
        <f t="shared" si="18"/>
        <v>66657</v>
      </c>
      <c r="C267" s="46">
        <f>+H267-SUM(C$2:C266)</f>
        <v>0</v>
      </c>
      <c r="D267" s="47">
        <f t="shared" si="16"/>
        <v>0</v>
      </c>
      <c r="E267" s="48">
        <f>+I267-SUM(E$2:E266)</f>
        <v>0</v>
      </c>
      <c r="F267" s="47">
        <f t="shared" si="17"/>
        <v>0</v>
      </c>
      <c r="H267" s="43">
        <f>+COUNTIF(Rohdaten!$A$1:'Rohdaten'!$A$65536,"&lt;"&amp;B267)</f>
        <v>211</v>
      </c>
      <c r="I267" s="44">
        <f>+SUMIF(Rohdaten!$A$1:'Rohdaten'!$A$65536,"&lt;"&amp;B267,Rohdaten!$B$1:'Rohdaten'!$B$65536)</f>
        <v>2677568.58</v>
      </c>
      <c r="J267" s="18"/>
      <c r="K267" s="18"/>
    </row>
    <row r="268" spans="1:11" x14ac:dyDescent="0.2">
      <c r="A268" s="38">
        <f t="shared" si="19"/>
        <v>66658</v>
      </c>
      <c r="B268" s="38">
        <f t="shared" si="18"/>
        <v>66749</v>
      </c>
      <c r="C268" s="46">
        <f>+H268-SUM(C$2:C267)</f>
        <v>0</v>
      </c>
      <c r="D268" s="47">
        <f t="shared" si="16"/>
        <v>0</v>
      </c>
      <c r="E268" s="48">
        <f>+I268-SUM(E$2:E267)</f>
        <v>0</v>
      </c>
      <c r="F268" s="47">
        <f t="shared" si="17"/>
        <v>0</v>
      </c>
      <c r="H268" s="43">
        <f>+COUNTIF(Rohdaten!$A$1:'Rohdaten'!$A$65536,"&lt;"&amp;B268)</f>
        <v>211</v>
      </c>
      <c r="I268" s="44">
        <f>+SUMIF(Rohdaten!$A$1:'Rohdaten'!$A$65536,"&lt;"&amp;B268,Rohdaten!$B$1:'Rohdaten'!$B$65536)</f>
        <v>2677568.58</v>
      </c>
      <c r="J268" s="18"/>
      <c r="K268" s="18"/>
    </row>
    <row r="269" spans="1:11" x14ac:dyDescent="0.2">
      <c r="A269" s="38">
        <f t="shared" si="19"/>
        <v>66750</v>
      </c>
      <c r="B269" s="38">
        <f t="shared" si="18"/>
        <v>66841</v>
      </c>
      <c r="C269" s="46">
        <f>+H269-SUM(C$2:C268)</f>
        <v>0</v>
      </c>
      <c r="D269" s="47">
        <f t="shared" si="16"/>
        <v>0</v>
      </c>
      <c r="E269" s="48">
        <f>+I269-SUM(E$2:E268)</f>
        <v>0</v>
      </c>
      <c r="F269" s="47">
        <f t="shared" si="17"/>
        <v>0</v>
      </c>
      <c r="H269" s="43">
        <f>+COUNTIF(Rohdaten!$A$1:'Rohdaten'!$A$65536,"&lt;"&amp;B269)</f>
        <v>211</v>
      </c>
      <c r="I269" s="44">
        <f>+SUMIF(Rohdaten!$A$1:'Rohdaten'!$A$65536,"&lt;"&amp;B269,Rohdaten!$B$1:'Rohdaten'!$B$65536)</f>
        <v>2677568.58</v>
      </c>
      <c r="J269" s="18"/>
      <c r="K269" s="18"/>
    </row>
    <row r="270" spans="1:11" x14ac:dyDescent="0.2">
      <c r="A270" s="38">
        <f t="shared" si="19"/>
        <v>66842</v>
      </c>
      <c r="B270" s="38">
        <f t="shared" si="18"/>
        <v>66931</v>
      </c>
      <c r="C270" s="46">
        <f>+H270-SUM(C$2:C269)</f>
        <v>0</v>
      </c>
      <c r="D270" s="47">
        <f t="shared" si="16"/>
        <v>0</v>
      </c>
      <c r="E270" s="48">
        <f>+I270-SUM(E$2:E269)</f>
        <v>0</v>
      </c>
      <c r="F270" s="47">
        <f t="shared" si="17"/>
        <v>0</v>
      </c>
      <c r="H270" s="43">
        <f>+COUNTIF(Rohdaten!$A$1:'Rohdaten'!$A$65536,"&lt;"&amp;B270)</f>
        <v>211</v>
      </c>
      <c r="I270" s="44">
        <f>+SUMIF(Rohdaten!$A$1:'Rohdaten'!$A$65536,"&lt;"&amp;B270,Rohdaten!$B$1:'Rohdaten'!$B$65536)</f>
        <v>2677568.58</v>
      </c>
      <c r="J270" s="18"/>
      <c r="K270" s="18"/>
    </row>
    <row r="271" spans="1:11" x14ac:dyDescent="0.2">
      <c r="A271" s="38">
        <f t="shared" si="19"/>
        <v>66932</v>
      </c>
      <c r="B271" s="38">
        <f t="shared" si="18"/>
        <v>67022</v>
      </c>
      <c r="C271" s="46">
        <f>+H271-SUM(C$2:C270)</f>
        <v>0</v>
      </c>
      <c r="D271" s="47">
        <f t="shared" si="16"/>
        <v>0</v>
      </c>
      <c r="E271" s="48">
        <f>+I271-SUM(E$2:E270)</f>
        <v>0</v>
      </c>
      <c r="F271" s="47">
        <f t="shared" si="17"/>
        <v>0</v>
      </c>
      <c r="H271" s="43">
        <f>+COUNTIF(Rohdaten!$A$1:'Rohdaten'!$A$65536,"&lt;"&amp;B271)</f>
        <v>211</v>
      </c>
      <c r="I271" s="44">
        <f>+SUMIF(Rohdaten!$A$1:'Rohdaten'!$A$65536,"&lt;"&amp;B271,Rohdaten!$B$1:'Rohdaten'!$B$65536)</f>
        <v>2677568.58</v>
      </c>
      <c r="J271" s="18"/>
      <c r="K271" s="18"/>
    </row>
    <row r="272" spans="1:11" x14ac:dyDescent="0.2">
      <c r="A272" s="38">
        <f t="shared" si="19"/>
        <v>67023</v>
      </c>
      <c r="B272" s="38">
        <f t="shared" si="18"/>
        <v>67114</v>
      </c>
      <c r="C272" s="46">
        <f>+H272-SUM(C$2:C271)</f>
        <v>0</v>
      </c>
      <c r="D272" s="47">
        <f t="shared" si="16"/>
        <v>0</v>
      </c>
      <c r="E272" s="48">
        <f>+I272-SUM(E$2:E271)</f>
        <v>0</v>
      </c>
      <c r="F272" s="47">
        <f t="shared" si="17"/>
        <v>0</v>
      </c>
      <c r="H272" s="43">
        <f>+COUNTIF(Rohdaten!$A$1:'Rohdaten'!$A$65536,"&lt;"&amp;B272)</f>
        <v>211</v>
      </c>
      <c r="I272" s="44">
        <f>+SUMIF(Rohdaten!$A$1:'Rohdaten'!$A$65536,"&lt;"&amp;B272,Rohdaten!$B$1:'Rohdaten'!$B$65536)</f>
        <v>2677568.58</v>
      </c>
      <c r="J272" s="18"/>
      <c r="K272" s="18"/>
    </row>
    <row r="273" spans="1:11" x14ac:dyDescent="0.2">
      <c r="A273" s="38">
        <f t="shared" si="19"/>
        <v>67115</v>
      </c>
      <c r="B273" s="38">
        <f t="shared" si="18"/>
        <v>67206</v>
      </c>
      <c r="C273" s="46">
        <f>+H273-SUM(C$2:C272)</f>
        <v>0</v>
      </c>
      <c r="D273" s="47">
        <f t="shared" si="16"/>
        <v>0</v>
      </c>
      <c r="E273" s="48">
        <f>+I273-SUM(E$2:E272)</f>
        <v>0</v>
      </c>
      <c r="F273" s="47">
        <f t="shared" si="17"/>
        <v>0</v>
      </c>
      <c r="H273" s="43">
        <f>+COUNTIF(Rohdaten!$A$1:'Rohdaten'!$A$65536,"&lt;"&amp;B273)</f>
        <v>211</v>
      </c>
      <c r="I273" s="44">
        <f>+SUMIF(Rohdaten!$A$1:'Rohdaten'!$A$65536,"&lt;"&amp;B273,Rohdaten!$B$1:'Rohdaten'!$B$65536)</f>
        <v>2677568.58</v>
      </c>
      <c r="J273" s="18"/>
      <c r="K273" s="18"/>
    </row>
    <row r="274" spans="1:11" x14ac:dyDescent="0.2">
      <c r="A274" s="38">
        <f t="shared" si="19"/>
        <v>67207</v>
      </c>
      <c r="B274" s="38">
        <f t="shared" si="18"/>
        <v>67297</v>
      </c>
      <c r="C274" s="46">
        <f>+H274-SUM(C$2:C273)</f>
        <v>0</v>
      </c>
      <c r="D274" s="47">
        <f t="shared" si="16"/>
        <v>0</v>
      </c>
      <c r="E274" s="48">
        <f>+I274-SUM(E$2:E273)</f>
        <v>0</v>
      </c>
      <c r="F274" s="47">
        <f t="shared" si="17"/>
        <v>0</v>
      </c>
      <c r="H274" s="43">
        <f>+COUNTIF(Rohdaten!$A$1:'Rohdaten'!$A$65536,"&lt;"&amp;B274)</f>
        <v>211</v>
      </c>
      <c r="I274" s="44">
        <f>+SUMIF(Rohdaten!$A$1:'Rohdaten'!$A$65536,"&lt;"&amp;B274,Rohdaten!$B$1:'Rohdaten'!$B$65536)</f>
        <v>2677568.58</v>
      </c>
      <c r="J274" s="18"/>
      <c r="K274" s="18"/>
    </row>
    <row r="275" spans="1:11" x14ac:dyDescent="0.2">
      <c r="A275" s="38">
        <f t="shared" si="19"/>
        <v>67298</v>
      </c>
      <c r="B275" s="38">
        <f t="shared" si="18"/>
        <v>67388</v>
      </c>
      <c r="C275" s="46">
        <f>+H275-SUM(C$2:C274)</f>
        <v>0</v>
      </c>
      <c r="D275" s="47">
        <f t="shared" si="16"/>
        <v>0</v>
      </c>
      <c r="E275" s="48">
        <f>+I275-SUM(E$2:E274)</f>
        <v>0</v>
      </c>
      <c r="F275" s="47">
        <f t="shared" si="17"/>
        <v>0</v>
      </c>
      <c r="H275" s="43">
        <f>+COUNTIF(Rohdaten!$A$1:'Rohdaten'!$A$65536,"&lt;"&amp;B275)</f>
        <v>211</v>
      </c>
      <c r="I275" s="44">
        <f>+SUMIF(Rohdaten!$A$1:'Rohdaten'!$A$65536,"&lt;"&amp;B275,Rohdaten!$B$1:'Rohdaten'!$B$65536)</f>
        <v>2677568.58</v>
      </c>
      <c r="J275" s="18"/>
      <c r="K275" s="18"/>
    </row>
    <row r="276" spans="1:11" x14ac:dyDescent="0.2">
      <c r="A276" s="38">
        <f t="shared" si="19"/>
        <v>67389</v>
      </c>
      <c r="B276" s="38">
        <f t="shared" si="18"/>
        <v>67480</v>
      </c>
      <c r="C276" s="46">
        <f>+H276-SUM(C$2:C275)</f>
        <v>0</v>
      </c>
      <c r="D276" s="47">
        <f t="shared" si="16"/>
        <v>0</v>
      </c>
      <c r="E276" s="48">
        <f>+I276-SUM(E$2:E275)</f>
        <v>0</v>
      </c>
      <c r="F276" s="47">
        <f t="shared" si="17"/>
        <v>0</v>
      </c>
      <c r="H276" s="43">
        <f>+COUNTIF(Rohdaten!$A$1:'Rohdaten'!$A$65536,"&lt;"&amp;B276)</f>
        <v>211</v>
      </c>
      <c r="I276" s="44">
        <f>+SUMIF(Rohdaten!$A$1:'Rohdaten'!$A$65536,"&lt;"&amp;B276,Rohdaten!$B$1:'Rohdaten'!$B$65536)</f>
        <v>2677568.58</v>
      </c>
      <c r="J276" s="18"/>
      <c r="K276" s="18"/>
    </row>
    <row r="277" spans="1:11" x14ac:dyDescent="0.2">
      <c r="A277" s="38">
        <f t="shared" si="19"/>
        <v>67481</v>
      </c>
      <c r="B277" s="38">
        <f t="shared" si="18"/>
        <v>67572</v>
      </c>
      <c r="C277" s="46">
        <f>+H277-SUM(C$2:C276)</f>
        <v>0</v>
      </c>
      <c r="D277" s="47">
        <f t="shared" si="16"/>
        <v>0</v>
      </c>
      <c r="E277" s="48">
        <f>+I277-SUM(E$2:E276)</f>
        <v>0</v>
      </c>
      <c r="F277" s="47">
        <f t="shared" si="17"/>
        <v>0</v>
      </c>
      <c r="H277" s="43">
        <f>+COUNTIF(Rohdaten!$A$1:'Rohdaten'!$A$65536,"&lt;"&amp;B277)</f>
        <v>211</v>
      </c>
      <c r="I277" s="44">
        <f>+SUMIF(Rohdaten!$A$1:'Rohdaten'!$A$65536,"&lt;"&amp;B277,Rohdaten!$B$1:'Rohdaten'!$B$65536)</f>
        <v>2677568.58</v>
      </c>
      <c r="J277" s="18"/>
      <c r="K277" s="18"/>
    </row>
    <row r="278" spans="1:11" x14ac:dyDescent="0.2">
      <c r="A278" s="38">
        <f t="shared" si="19"/>
        <v>67573</v>
      </c>
      <c r="B278" s="38">
        <f t="shared" si="18"/>
        <v>67662</v>
      </c>
      <c r="C278" s="46">
        <f>+H278-SUM(C$2:C277)</f>
        <v>0</v>
      </c>
      <c r="D278" s="47">
        <f t="shared" si="16"/>
        <v>0</v>
      </c>
      <c r="E278" s="48">
        <f>+I278-SUM(E$2:E277)</f>
        <v>0</v>
      </c>
      <c r="F278" s="47">
        <f t="shared" si="17"/>
        <v>0</v>
      </c>
      <c r="H278" s="43">
        <f>+COUNTIF(Rohdaten!$A$1:'Rohdaten'!$A$65536,"&lt;"&amp;B278)</f>
        <v>211</v>
      </c>
      <c r="I278" s="44">
        <f>+SUMIF(Rohdaten!$A$1:'Rohdaten'!$A$65536,"&lt;"&amp;B278,Rohdaten!$B$1:'Rohdaten'!$B$65536)</f>
        <v>2677568.58</v>
      </c>
      <c r="J278" s="18"/>
      <c r="K278" s="18"/>
    </row>
    <row r="279" spans="1:11" x14ac:dyDescent="0.2">
      <c r="A279" s="38">
        <f t="shared" si="19"/>
        <v>67663</v>
      </c>
      <c r="B279" s="38">
        <f t="shared" si="18"/>
        <v>67753</v>
      </c>
      <c r="C279" s="46">
        <f>+H279-SUM(C$2:C278)</f>
        <v>0</v>
      </c>
      <c r="D279" s="47">
        <f t="shared" si="16"/>
        <v>0</v>
      </c>
      <c r="E279" s="48">
        <f>+I279-SUM(E$2:E278)</f>
        <v>0</v>
      </c>
      <c r="F279" s="47">
        <f t="shared" si="17"/>
        <v>0</v>
      </c>
      <c r="H279" s="43">
        <f>+COUNTIF(Rohdaten!$A$1:'Rohdaten'!$A$65536,"&lt;"&amp;B279)</f>
        <v>211</v>
      </c>
      <c r="I279" s="44">
        <f>+SUMIF(Rohdaten!$A$1:'Rohdaten'!$A$65536,"&lt;"&amp;B279,Rohdaten!$B$1:'Rohdaten'!$B$65536)</f>
        <v>2677568.58</v>
      </c>
      <c r="J279" s="18"/>
      <c r="K279" s="18"/>
    </row>
    <row r="280" spans="1:11" x14ac:dyDescent="0.2">
      <c r="A280" s="38">
        <f t="shared" si="19"/>
        <v>67754</v>
      </c>
      <c r="B280" s="38">
        <f t="shared" si="18"/>
        <v>67845</v>
      </c>
      <c r="C280" s="46">
        <f>+H280-SUM(C$2:C279)</f>
        <v>0</v>
      </c>
      <c r="D280" s="47">
        <f t="shared" si="16"/>
        <v>0</v>
      </c>
      <c r="E280" s="48">
        <f>+I280-SUM(E$2:E279)</f>
        <v>0</v>
      </c>
      <c r="F280" s="47">
        <f t="shared" si="17"/>
        <v>0</v>
      </c>
      <c r="H280" s="43">
        <f>+COUNTIF(Rohdaten!$A$1:'Rohdaten'!$A$65536,"&lt;"&amp;B280)</f>
        <v>211</v>
      </c>
      <c r="I280" s="44">
        <f>+SUMIF(Rohdaten!$A$1:'Rohdaten'!$A$65536,"&lt;"&amp;B280,Rohdaten!$B$1:'Rohdaten'!$B$65536)</f>
        <v>2677568.58</v>
      </c>
      <c r="J280" s="18"/>
      <c r="K280" s="18"/>
    </row>
    <row r="281" spans="1:11" x14ac:dyDescent="0.2">
      <c r="A281" s="38">
        <f t="shared" si="19"/>
        <v>67846</v>
      </c>
      <c r="B281" s="38">
        <f t="shared" si="18"/>
        <v>67937</v>
      </c>
      <c r="C281" s="46">
        <f>+H281-SUM(C$2:C280)</f>
        <v>0</v>
      </c>
      <c r="D281" s="47">
        <f t="shared" si="16"/>
        <v>0</v>
      </c>
      <c r="E281" s="48">
        <f>+I281-SUM(E$2:E280)</f>
        <v>0</v>
      </c>
      <c r="F281" s="47">
        <f t="shared" si="17"/>
        <v>0</v>
      </c>
      <c r="H281" s="43">
        <f>+COUNTIF(Rohdaten!$A$1:'Rohdaten'!$A$65536,"&lt;"&amp;B281)</f>
        <v>211</v>
      </c>
      <c r="I281" s="44">
        <f>+SUMIF(Rohdaten!$A$1:'Rohdaten'!$A$65536,"&lt;"&amp;B281,Rohdaten!$B$1:'Rohdaten'!$B$65536)</f>
        <v>2677568.58</v>
      </c>
      <c r="J281" s="18"/>
      <c r="K281" s="18"/>
    </row>
    <row r="282" spans="1:11" x14ac:dyDescent="0.2">
      <c r="A282" s="38">
        <f t="shared" si="19"/>
        <v>67938</v>
      </c>
      <c r="B282" s="38">
        <f t="shared" si="18"/>
        <v>68027</v>
      </c>
      <c r="C282" s="46">
        <f>+H282-SUM(C$2:C281)</f>
        <v>0</v>
      </c>
      <c r="D282" s="47">
        <f t="shared" si="16"/>
        <v>0</v>
      </c>
      <c r="E282" s="48">
        <f>+I282-SUM(E$2:E281)</f>
        <v>0</v>
      </c>
      <c r="F282" s="47">
        <f t="shared" si="17"/>
        <v>0</v>
      </c>
      <c r="H282" s="43">
        <f>+COUNTIF(Rohdaten!$A$1:'Rohdaten'!$A$65536,"&lt;"&amp;B282)</f>
        <v>211</v>
      </c>
      <c r="I282" s="44">
        <f>+SUMIF(Rohdaten!$A$1:'Rohdaten'!$A$65536,"&lt;"&amp;B282,Rohdaten!$B$1:'Rohdaten'!$B$65536)</f>
        <v>2677568.58</v>
      </c>
      <c r="J282" s="18"/>
      <c r="K282" s="18"/>
    </row>
    <row r="283" spans="1:11" x14ac:dyDescent="0.2">
      <c r="A283" s="38">
        <f t="shared" si="19"/>
        <v>68028</v>
      </c>
      <c r="B283" s="38">
        <f t="shared" si="18"/>
        <v>68118</v>
      </c>
      <c r="C283" s="46">
        <f>+H283-SUM(C$2:C282)</f>
        <v>0</v>
      </c>
      <c r="D283" s="47">
        <f t="shared" si="16"/>
        <v>0</v>
      </c>
      <c r="E283" s="48">
        <f>+I283-SUM(E$2:E282)</f>
        <v>0</v>
      </c>
      <c r="F283" s="47">
        <f t="shared" si="17"/>
        <v>0</v>
      </c>
      <c r="H283" s="43">
        <f>+COUNTIF(Rohdaten!$A$1:'Rohdaten'!$A$65536,"&lt;"&amp;B283)</f>
        <v>211</v>
      </c>
      <c r="I283" s="44">
        <f>+SUMIF(Rohdaten!$A$1:'Rohdaten'!$A$65536,"&lt;"&amp;B283,Rohdaten!$B$1:'Rohdaten'!$B$65536)</f>
        <v>2677568.58</v>
      </c>
      <c r="J283" s="18"/>
      <c r="K283" s="18"/>
    </row>
    <row r="284" spans="1:11" x14ac:dyDescent="0.2">
      <c r="A284" s="38">
        <f t="shared" si="19"/>
        <v>68119</v>
      </c>
      <c r="B284" s="38">
        <f t="shared" si="18"/>
        <v>68210</v>
      </c>
      <c r="C284" s="46">
        <f>+H284-SUM(C$2:C283)</f>
        <v>0</v>
      </c>
      <c r="D284" s="47">
        <f t="shared" si="16"/>
        <v>0</v>
      </c>
      <c r="E284" s="48">
        <f>+I284-SUM(E$2:E283)</f>
        <v>0</v>
      </c>
      <c r="F284" s="47">
        <f t="shared" si="17"/>
        <v>0</v>
      </c>
      <c r="H284" s="43">
        <f>+COUNTIF(Rohdaten!$A$1:'Rohdaten'!$A$65536,"&lt;"&amp;B284)</f>
        <v>211</v>
      </c>
      <c r="I284" s="44">
        <f>+SUMIF(Rohdaten!$A$1:'Rohdaten'!$A$65536,"&lt;"&amp;B284,Rohdaten!$B$1:'Rohdaten'!$B$65536)</f>
        <v>2677568.58</v>
      </c>
      <c r="J284" s="18"/>
      <c r="K284" s="18"/>
    </row>
    <row r="285" spans="1:11" x14ac:dyDescent="0.2">
      <c r="A285" s="38">
        <f t="shared" si="19"/>
        <v>68211</v>
      </c>
      <c r="B285" s="38">
        <f t="shared" si="18"/>
        <v>68302</v>
      </c>
      <c r="C285" s="46">
        <f>+H285-SUM(C$2:C284)</f>
        <v>0</v>
      </c>
      <c r="D285" s="47">
        <f t="shared" si="16"/>
        <v>0</v>
      </c>
      <c r="E285" s="48">
        <f>+I285-SUM(E$2:E284)</f>
        <v>0</v>
      </c>
      <c r="F285" s="47">
        <f t="shared" si="17"/>
        <v>0</v>
      </c>
      <c r="H285" s="43">
        <f>+COUNTIF(Rohdaten!$A$1:'Rohdaten'!$A$65536,"&lt;"&amp;B285)</f>
        <v>211</v>
      </c>
      <c r="I285" s="44">
        <f>+SUMIF(Rohdaten!$A$1:'Rohdaten'!$A$65536,"&lt;"&amp;B285,Rohdaten!$B$1:'Rohdaten'!$B$65536)</f>
        <v>2677568.58</v>
      </c>
      <c r="J285" s="18"/>
      <c r="K285" s="18"/>
    </row>
    <row r="286" spans="1:11" x14ac:dyDescent="0.2">
      <c r="A286" s="38">
        <f t="shared" si="19"/>
        <v>68303</v>
      </c>
      <c r="B286" s="38">
        <f t="shared" si="18"/>
        <v>68392</v>
      </c>
      <c r="C286" s="46">
        <f>+H286-SUM(C$2:C285)</f>
        <v>0</v>
      </c>
      <c r="D286" s="47">
        <f t="shared" si="16"/>
        <v>0</v>
      </c>
      <c r="E286" s="48">
        <f>+I286-SUM(E$2:E285)</f>
        <v>0</v>
      </c>
      <c r="F286" s="47">
        <f t="shared" si="17"/>
        <v>0</v>
      </c>
      <c r="H286" s="43">
        <f>+COUNTIF(Rohdaten!$A$1:'Rohdaten'!$A$65536,"&lt;"&amp;B286)</f>
        <v>211</v>
      </c>
      <c r="I286" s="44">
        <f>+SUMIF(Rohdaten!$A$1:'Rohdaten'!$A$65536,"&lt;"&amp;B286,Rohdaten!$B$1:'Rohdaten'!$B$65536)</f>
        <v>2677568.58</v>
      </c>
      <c r="J286" s="18"/>
      <c r="K286" s="18"/>
    </row>
    <row r="287" spans="1:11" x14ac:dyDescent="0.2">
      <c r="A287" s="38">
        <f t="shared" si="19"/>
        <v>68393</v>
      </c>
      <c r="B287" s="38">
        <f t="shared" si="18"/>
        <v>68483</v>
      </c>
      <c r="C287" s="46">
        <f>+H287-SUM(C$2:C286)</f>
        <v>0</v>
      </c>
      <c r="D287" s="47">
        <f t="shared" si="16"/>
        <v>0</v>
      </c>
      <c r="E287" s="48">
        <f>+I287-SUM(E$2:E286)</f>
        <v>0</v>
      </c>
      <c r="F287" s="47">
        <f t="shared" si="17"/>
        <v>0</v>
      </c>
      <c r="H287" s="43">
        <f>+COUNTIF(Rohdaten!$A$1:'Rohdaten'!$A$65536,"&lt;"&amp;B287)</f>
        <v>211</v>
      </c>
      <c r="I287" s="44">
        <f>+SUMIF(Rohdaten!$A$1:'Rohdaten'!$A$65536,"&lt;"&amp;B287,Rohdaten!$B$1:'Rohdaten'!$B$65536)</f>
        <v>2677568.58</v>
      </c>
      <c r="J287" s="18"/>
      <c r="K287" s="18"/>
    </row>
    <row r="288" spans="1:11" x14ac:dyDescent="0.2">
      <c r="A288" s="38">
        <f t="shared" si="19"/>
        <v>68484</v>
      </c>
      <c r="B288" s="38">
        <f t="shared" si="18"/>
        <v>68575</v>
      </c>
      <c r="C288" s="46">
        <f>+H288-SUM(C$2:C287)</f>
        <v>0</v>
      </c>
      <c r="D288" s="47">
        <f t="shared" si="16"/>
        <v>0</v>
      </c>
      <c r="E288" s="48">
        <f>+I288-SUM(E$2:E287)</f>
        <v>0</v>
      </c>
      <c r="F288" s="47">
        <f t="shared" si="17"/>
        <v>0</v>
      </c>
      <c r="H288" s="43">
        <f>+COUNTIF(Rohdaten!$A$1:'Rohdaten'!$A$65536,"&lt;"&amp;B288)</f>
        <v>211</v>
      </c>
      <c r="I288" s="44">
        <f>+SUMIF(Rohdaten!$A$1:'Rohdaten'!$A$65536,"&lt;"&amp;B288,Rohdaten!$B$1:'Rohdaten'!$B$65536)</f>
        <v>2677568.58</v>
      </c>
      <c r="J288" s="18"/>
      <c r="K288" s="18"/>
    </row>
    <row r="289" spans="1:11" x14ac:dyDescent="0.2">
      <c r="A289" s="38">
        <f t="shared" si="19"/>
        <v>68576</v>
      </c>
      <c r="B289" s="38">
        <f t="shared" si="18"/>
        <v>68667</v>
      </c>
      <c r="C289" s="46">
        <f>+H289-SUM(C$2:C288)</f>
        <v>0</v>
      </c>
      <c r="D289" s="47">
        <f t="shared" si="16"/>
        <v>0</v>
      </c>
      <c r="E289" s="48">
        <f>+I289-SUM(E$2:E288)</f>
        <v>0</v>
      </c>
      <c r="F289" s="47">
        <f t="shared" si="17"/>
        <v>0</v>
      </c>
      <c r="H289" s="43">
        <f>+COUNTIF(Rohdaten!$A$1:'Rohdaten'!$A$65536,"&lt;"&amp;B289)</f>
        <v>211</v>
      </c>
      <c r="I289" s="44">
        <f>+SUMIF(Rohdaten!$A$1:'Rohdaten'!$A$65536,"&lt;"&amp;B289,Rohdaten!$B$1:'Rohdaten'!$B$65536)</f>
        <v>2677568.58</v>
      </c>
      <c r="J289" s="18"/>
      <c r="K289" s="18"/>
    </row>
    <row r="290" spans="1:11" x14ac:dyDescent="0.2">
      <c r="A290" s="38">
        <f t="shared" si="19"/>
        <v>68668</v>
      </c>
      <c r="B290" s="38">
        <f t="shared" si="18"/>
        <v>68758</v>
      </c>
      <c r="C290" s="46">
        <f>+H290-SUM(C$2:C289)</f>
        <v>0</v>
      </c>
      <c r="D290" s="47">
        <f t="shared" si="16"/>
        <v>0</v>
      </c>
      <c r="E290" s="48">
        <f>+I290-SUM(E$2:E289)</f>
        <v>0</v>
      </c>
      <c r="F290" s="47">
        <f t="shared" si="17"/>
        <v>0</v>
      </c>
      <c r="H290" s="43">
        <f>+COUNTIF(Rohdaten!$A$1:'Rohdaten'!$A$65536,"&lt;"&amp;B290)</f>
        <v>211</v>
      </c>
      <c r="I290" s="44">
        <f>+SUMIF(Rohdaten!$A$1:'Rohdaten'!$A$65536,"&lt;"&amp;B290,Rohdaten!$B$1:'Rohdaten'!$B$65536)</f>
        <v>2677568.58</v>
      </c>
      <c r="J290" s="18"/>
      <c r="K290" s="18"/>
    </row>
    <row r="291" spans="1:11" x14ac:dyDescent="0.2">
      <c r="A291" s="38">
        <f t="shared" si="19"/>
        <v>68759</v>
      </c>
      <c r="B291" s="38">
        <f t="shared" si="18"/>
        <v>68849</v>
      </c>
      <c r="C291" s="46">
        <f>+H291-SUM(C$2:C290)</f>
        <v>0</v>
      </c>
      <c r="D291" s="47">
        <f t="shared" si="16"/>
        <v>0</v>
      </c>
      <c r="E291" s="48">
        <f>+I291-SUM(E$2:E290)</f>
        <v>0</v>
      </c>
      <c r="F291" s="47">
        <f t="shared" si="17"/>
        <v>0</v>
      </c>
      <c r="H291" s="43">
        <f>+COUNTIF(Rohdaten!$A$1:'Rohdaten'!$A$65536,"&lt;"&amp;B291)</f>
        <v>211</v>
      </c>
      <c r="I291" s="44">
        <f>+SUMIF(Rohdaten!$A$1:'Rohdaten'!$A$65536,"&lt;"&amp;B291,Rohdaten!$B$1:'Rohdaten'!$B$65536)</f>
        <v>2677568.58</v>
      </c>
      <c r="J291" s="18"/>
      <c r="K291" s="18"/>
    </row>
    <row r="292" spans="1:11" x14ac:dyDescent="0.2">
      <c r="A292" s="38">
        <f t="shared" si="19"/>
        <v>68850</v>
      </c>
      <c r="B292" s="38">
        <f t="shared" si="18"/>
        <v>68941</v>
      </c>
      <c r="C292" s="46">
        <f>+H292-SUM(C$2:C291)</f>
        <v>0</v>
      </c>
      <c r="D292" s="47">
        <f t="shared" si="16"/>
        <v>0</v>
      </c>
      <c r="E292" s="48">
        <f>+I292-SUM(E$2:E291)</f>
        <v>0</v>
      </c>
      <c r="F292" s="47">
        <f t="shared" si="17"/>
        <v>0</v>
      </c>
      <c r="H292" s="43">
        <f>+COUNTIF(Rohdaten!$A$1:'Rohdaten'!$A$65536,"&lt;"&amp;B292)</f>
        <v>211</v>
      </c>
      <c r="I292" s="44">
        <f>+SUMIF(Rohdaten!$A$1:'Rohdaten'!$A$65536,"&lt;"&amp;B292,Rohdaten!$B$1:'Rohdaten'!$B$65536)</f>
        <v>2677568.58</v>
      </c>
      <c r="J292" s="18"/>
      <c r="K292" s="18"/>
    </row>
    <row r="293" spans="1:11" x14ac:dyDescent="0.2">
      <c r="A293" s="38">
        <f t="shared" si="19"/>
        <v>68942</v>
      </c>
      <c r="B293" s="38">
        <f t="shared" si="18"/>
        <v>69033</v>
      </c>
      <c r="C293" s="46">
        <f>+H293-SUM(C$2:C292)</f>
        <v>0</v>
      </c>
      <c r="D293" s="47">
        <f t="shared" si="16"/>
        <v>0</v>
      </c>
      <c r="E293" s="48">
        <f>+I293-SUM(E$2:E292)</f>
        <v>0</v>
      </c>
      <c r="F293" s="47">
        <f t="shared" si="17"/>
        <v>0</v>
      </c>
      <c r="H293" s="43">
        <f>+COUNTIF(Rohdaten!$A$1:'Rohdaten'!$A$65536,"&lt;"&amp;B293)</f>
        <v>211</v>
      </c>
      <c r="I293" s="44">
        <f>+SUMIF(Rohdaten!$A$1:'Rohdaten'!$A$65536,"&lt;"&amp;B293,Rohdaten!$B$1:'Rohdaten'!$B$65536)</f>
        <v>2677568.58</v>
      </c>
      <c r="J293" s="18"/>
      <c r="K293" s="18"/>
    </row>
    <row r="294" spans="1:11" x14ac:dyDescent="0.2">
      <c r="A294" s="38">
        <f t="shared" si="19"/>
        <v>69034</v>
      </c>
      <c r="B294" s="38">
        <f t="shared" si="18"/>
        <v>69123</v>
      </c>
      <c r="C294" s="46">
        <f>+H294-SUM(C$2:C293)</f>
        <v>0</v>
      </c>
      <c r="D294" s="47">
        <f t="shared" si="16"/>
        <v>0</v>
      </c>
      <c r="E294" s="48">
        <f>+I294-SUM(E$2:E293)</f>
        <v>0</v>
      </c>
      <c r="F294" s="47">
        <f t="shared" si="17"/>
        <v>0</v>
      </c>
      <c r="H294" s="43">
        <f>+COUNTIF(Rohdaten!$A$1:'Rohdaten'!$A$65536,"&lt;"&amp;B294)</f>
        <v>211</v>
      </c>
      <c r="I294" s="44">
        <f>+SUMIF(Rohdaten!$A$1:'Rohdaten'!$A$65536,"&lt;"&amp;B294,Rohdaten!$B$1:'Rohdaten'!$B$65536)</f>
        <v>2677568.58</v>
      </c>
      <c r="J294" s="18"/>
      <c r="K294" s="18"/>
    </row>
    <row r="295" spans="1:11" x14ac:dyDescent="0.2">
      <c r="A295" s="38">
        <f t="shared" si="19"/>
        <v>69124</v>
      </c>
      <c r="B295" s="38">
        <f t="shared" si="18"/>
        <v>69214</v>
      </c>
      <c r="C295" s="46">
        <f>+H295-SUM(C$2:C294)</f>
        <v>0</v>
      </c>
      <c r="D295" s="47">
        <f t="shared" si="16"/>
        <v>0</v>
      </c>
      <c r="E295" s="48">
        <f>+I295-SUM(E$2:E294)</f>
        <v>0</v>
      </c>
      <c r="F295" s="47">
        <f t="shared" si="17"/>
        <v>0</v>
      </c>
      <c r="H295" s="43">
        <f>+COUNTIF(Rohdaten!$A$1:'Rohdaten'!$A$65536,"&lt;"&amp;B295)</f>
        <v>211</v>
      </c>
      <c r="I295" s="44">
        <f>+SUMIF(Rohdaten!$A$1:'Rohdaten'!$A$65536,"&lt;"&amp;B295,Rohdaten!$B$1:'Rohdaten'!$B$65536)</f>
        <v>2677568.58</v>
      </c>
      <c r="J295" s="18"/>
      <c r="K295" s="18"/>
    </row>
    <row r="296" spans="1:11" x14ac:dyDescent="0.2">
      <c r="A296" s="38">
        <f t="shared" si="19"/>
        <v>69215</v>
      </c>
      <c r="B296" s="38">
        <f t="shared" si="18"/>
        <v>69306</v>
      </c>
      <c r="C296" s="46">
        <f>+H296-SUM(C$2:C295)</f>
        <v>0</v>
      </c>
      <c r="D296" s="47">
        <f t="shared" si="16"/>
        <v>0</v>
      </c>
      <c r="E296" s="48">
        <f>+I296-SUM(E$2:E295)</f>
        <v>0</v>
      </c>
      <c r="F296" s="47">
        <f t="shared" si="17"/>
        <v>0</v>
      </c>
      <c r="H296" s="43">
        <f>+COUNTIF(Rohdaten!$A$1:'Rohdaten'!$A$65536,"&lt;"&amp;B296)</f>
        <v>211</v>
      </c>
      <c r="I296" s="44">
        <f>+SUMIF(Rohdaten!$A$1:'Rohdaten'!$A$65536,"&lt;"&amp;B296,Rohdaten!$B$1:'Rohdaten'!$B$65536)</f>
        <v>2677568.58</v>
      </c>
      <c r="J296" s="18"/>
      <c r="K296" s="18"/>
    </row>
    <row r="297" spans="1:11" x14ac:dyDescent="0.2">
      <c r="A297" s="38">
        <f t="shared" si="19"/>
        <v>69307</v>
      </c>
      <c r="B297" s="38">
        <f t="shared" si="18"/>
        <v>69398</v>
      </c>
      <c r="C297" s="46">
        <f>+H297-SUM(C$2:C296)</f>
        <v>0</v>
      </c>
      <c r="D297" s="47">
        <f t="shared" si="16"/>
        <v>0</v>
      </c>
      <c r="E297" s="48">
        <f>+I297-SUM(E$2:E296)</f>
        <v>0</v>
      </c>
      <c r="F297" s="47">
        <f t="shared" si="17"/>
        <v>0</v>
      </c>
      <c r="H297" s="43">
        <f>+COUNTIF(Rohdaten!$A$1:'Rohdaten'!$A$65536,"&lt;"&amp;B297)</f>
        <v>211</v>
      </c>
      <c r="I297" s="44">
        <f>+SUMIF(Rohdaten!$A$1:'Rohdaten'!$A$65536,"&lt;"&amp;B297,Rohdaten!$B$1:'Rohdaten'!$B$65536)</f>
        <v>2677568.58</v>
      </c>
      <c r="J297" s="18"/>
      <c r="K297" s="18"/>
    </row>
    <row r="298" spans="1:11" x14ac:dyDescent="0.2">
      <c r="A298" s="38">
        <f t="shared" si="19"/>
        <v>69399</v>
      </c>
      <c r="B298" s="38">
        <f t="shared" si="18"/>
        <v>69488</v>
      </c>
      <c r="C298" s="46">
        <f>+H298-SUM(C$2:C297)</f>
        <v>0</v>
      </c>
      <c r="D298" s="47">
        <f t="shared" si="16"/>
        <v>0</v>
      </c>
      <c r="E298" s="48">
        <f>+I298-SUM(E$2:E297)</f>
        <v>0</v>
      </c>
      <c r="F298" s="47">
        <f t="shared" si="17"/>
        <v>0</v>
      </c>
      <c r="H298" s="43">
        <f>+COUNTIF(Rohdaten!$A$1:'Rohdaten'!$A$65536,"&lt;"&amp;B298)</f>
        <v>211</v>
      </c>
      <c r="I298" s="44">
        <f>+SUMIF(Rohdaten!$A$1:'Rohdaten'!$A$65536,"&lt;"&amp;B298,Rohdaten!$B$1:'Rohdaten'!$B$65536)</f>
        <v>2677568.58</v>
      </c>
      <c r="J298" s="18"/>
      <c r="K298" s="18"/>
    </row>
    <row r="299" spans="1:11" x14ac:dyDescent="0.2">
      <c r="A299" s="38">
        <f t="shared" si="19"/>
        <v>69489</v>
      </c>
      <c r="B299" s="38">
        <f t="shared" si="18"/>
        <v>69579</v>
      </c>
      <c r="C299" s="46">
        <f>+H299-SUM(C$2:C298)</f>
        <v>0</v>
      </c>
      <c r="D299" s="47">
        <f t="shared" si="16"/>
        <v>0</v>
      </c>
      <c r="E299" s="48">
        <f>+I299-SUM(E$2:E298)</f>
        <v>0</v>
      </c>
      <c r="F299" s="47">
        <f t="shared" si="17"/>
        <v>0</v>
      </c>
      <c r="H299" s="43">
        <f>+COUNTIF(Rohdaten!$A$1:'Rohdaten'!$A$65536,"&lt;"&amp;B299)</f>
        <v>211</v>
      </c>
      <c r="I299" s="44">
        <f>+SUMIF(Rohdaten!$A$1:'Rohdaten'!$A$65536,"&lt;"&amp;B299,Rohdaten!$B$1:'Rohdaten'!$B$65536)</f>
        <v>2677568.58</v>
      </c>
      <c r="J299" s="18"/>
      <c r="K299" s="18"/>
    </row>
    <row r="300" spans="1:11" x14ac:dyDescent="0.2">
      <c r="A300" s="38">
        <f t="shared" si="19"/>
        <v>69580</v>
      </c>
      <c r="B300" s="38">
        <f t="shared" si="18"/>
        <v>69671</v>
      </c>
      <c r="C300" s="46">
        <f>+H300-SUM(C$2:C299)</f>
        <v>0</v>
      </c>
      <c r="D300" s="47">
        <f t="shared" si="16"/>
        <v>0</v>
      </c>
      <c r="E300" s="48">
        <f>+I300-SUM(E$2:E299)</f>
        <v>0</v>
      </c>
      <c r="F300" s="47">
        <f t="shared" si="17"/>
        <v>0</v>
      </c>
      <c r="H300" s="43">
        <f>+COUNTIF(Rohdaten!$A$1:'Rohdaten'!$A$65536,"&lt;"&amp;B300)</f>
        <v>211</v>
      </c>
      <c r="I300" s="44">
        <f>+SUMIF(Rohdaten!$A$1:'Rohdaten'!$A$65536,"&lt;"&amp;B300,Rohdaten!$B$1:'Rohdaten'!$B$65536)</f>
        <v>2677568.58</v>
      </c>
      <c r="J300" s="18"/>
      <c r="K300" s="18"/>
    </row>
    <row r="301" spans="1:11" x14ac:dyDescent="0.2">
      <c r="A301" s="38">
        <f t="shared" si="19"/>
        <v>69672</v>
      </c>
      <c r="B301" s="38">
        <f t="shared" si="18"/>
        <v>69763</v>
      </c>
      <c r="C301" s="46">
        <f>+H301-SUM(C$2:C300)</f>
        <v>0</v>
      </c>
      <c r="D301" s="47">
        <f t="shared" si="16"/>
        <v>0</v>
      </c>
      <c r="E301" s="48">
        <f>+I301-SUM(E$2:E300)</f>
        <v>0</v>
      </c>
      <c r="F301" s="47">
        <f t="shared" si="17"/>
        <v>0</v>
      </c>
      <c r="H301" s="43">
        <f>+COUNTIF(Rohdaten!$A$1:'Rohdaten'!$A$65536,"&lt;"&amp;B301)</f>
        <v>211</v>
      </c>
      <c r="I301" s="44">
        <f>+SUMIF(Rohdaten!$A$1:'Rohdaten'!$A$65536,"&lt;"&amp;B301,Rohdaten!$B$1:'Rohdaten'!$B$65536)</f>
        <v>2677568.58</v>
      </c>
      <c r="J301" s="18"/>
      <c r="K301" s="18"/>
    </row>
    <row r="302" spans="1:11" x14ac:dyDescent="0.2">
      <c r="A302" s="38">
        <f t="shared" si="19"/>
        <v>69764</v>
      </c>
      <c r="B302" s="38">
        <f t="shared" si="18"/>
        <v>69853</v>
      </c>
      <c r="C302" s="46">
        <f>+H302-SUM(C$2:C301)</f>
        <v>0</v>
      </c>
      <c r="D302" s="47">
        <f t="shared" si="16"/>
        <v>0</v>
      </c>
      <c r="E302" s="48">
        <f>+I302-SUM(E$2:E301)</f>
        <v>0</v>
      </c>
      <c r="F302" s="47">
        <f t="shared" si="17"/>
        <v>0</v>
      </c>
      <c r="H302" s="43">
        <f>+COUNTIF(Rohdaten!$A$1:'Rohdaten'!$A$65536,"&lt;"&amp;B302)</f>
        <v>211</v>
      </c>
      <c r="I302" s="44">
        <f>+SUMIF(Rohdaten!$A$1:'Rohdaten'!$A$65536,"&lt;"&amp;B302,Rohdaten!$B$1:'Rohdaten'!$B$65536)</f>
        <v>2677568.58</v>
      </c>
      <c r="J302" s="18"/>
      <c r="K302" s="18"/>
    </row>
    <row r="303" spans="1:11" x14ac:dyDescent="0.2">
      <c r="A303" s="38">
        <f t="shared" si="19"/>
        <v>69854</v>
      </c>
      <c r="B303" s="38">
        <f t="shared" si="18"/>
        <v>69944</v>
      </c>
      <c r="C303" s="46">
        <f>+H303-SUM(C$2:C302)</f>
        <v>0</v>
      </c>
      <c r="D303" s="47">
        <f t="shared" si="16"/>
        <v>0</v>
      </c>
      <c r="E303" s="48">
        <f>+I303-SUM(E$2:E302)</f>
        <v>0</v>
      </c>
      <c r="F303" s="47">
        <f t="shared" si="17"/>
        <v>0</v>
      </c>
      <c r="H303" s="43">
        <f>+COUNTIF(Rohdaten!$A$1:'Rohdaten'!$A$65536,"&lt;"&amp;B303)</f>
        <v>211</v>
      </c>
      <c r="I303" s="44">
        <f>+SUMIF(Rohdaten!$A$1:'Rohdaten'!$A$65536,"&lt;"&amp;B303,Rohdaten!$B$1:'Rohdaten'!$B$65536)</f>
        <v>2677568.58</v>
      </c>
      <c r="J303" s="18"/>
      <c r="K303" s="18"/>
    </row>
    <row r="304" spans="1:11" x14ac:dyDescent="0.2">
      <c r="A304" s="38">
        <f t="shared" si="19"/>
        <v>69945</v>
      </c>
      <c r="B304" s="38">
        <f t="shared" si="18"/>
        <v>70036</v>
      </c>
      <c r="C304" s="46">
        <f>+H304-SUM(C$2:C303)</f>
        <v>0</v>
      </c>
      <c r="D304" s="47">
        <f t="shared" si="16"/>
        <v>0</v>
      </c>
      <c r="E304" s="48">
        <f>+I304-SUM(E$2:E303)</f>
        <v>0</v>
      </c>
      <c r="F304" s="47">
        <f t="shared" si="17"/>
        <v>0</v>
      </c>
      <c r="H304" s="43">
        <f>+COUNTIF(Rohdaten!$A$1:'Rohdaten'!$A$65536,"&lt;"&amp;B304)</f>
        <v>211</v>
      </c>
      <c r="I304" s="44">
        <f>+SUMIF(Rohdaten!$A$1:'Rohdaten'!$A$65536,"&lt;"&amp;B304,Rohdaten!$B$1:'Rohdaten'!$B$65536)</f>
        <v>2677568.58</v>
      </c>
      <c r="J304" s="18"/>
      <c r="K304" s="18"/>
    </row>
    <row r="305" spans="1:11" x14ac:dyDescent="0.2">
      <c r="A305" s="38">
        <f t="shared" si="19"/>
        <v>70037</v>
      </c>
      <c r="B305" s="38">
        <f t="shared" si="18"/>
        <v>70128</v>
      </c>
      <c r="C305" s="46">
        <f>+H305-SUM(C$2:C304)</f>
        <v>0</v>
      </c>
      <c r="D305" s="47">
        <f t="shared" si="16"/>
        <v>0</v>
      </c>
      <c r="E305" s="48">
        <f>+I305-SUM(E$2:E304)</f>
        <v>0</v>
      </c>
      <c r="F305" s="47">
        <f t="shared" si="17"/>
        <v>0</v>
      </c>
      <c r="H305" s="43">
        <f>+COUNTIF(Rohdaten!$A$1:'Rohdaten'!$A$65536,"&lt;"&amp;B305)</f>
        <v>211</v>
      </c>
      <c r="I305" s="44">
        <f>+SUMIF(Rohdaten!$A$1:'Rohdaten'!$A$65536,"&lt;"&amp;B305,Rohdaten!$B$1:'Rohdaten'!$B$65536)</f>
        <v>2677568.58</v>
      </c>
      <c r="J305" s="18"/>
      <c r="K305" s="18"/>
    </row>
    <row r="306" spans="1:11" x14ac:dyDescent="0.2">
      <c r="A306" s="38">
        <f t="shared" si="19"/>
        <v>70129</v>
      </c>
      <c r="B306" s="38">
        <f t="shared" si="18"/>
        <v>70219</v>
      </c>
      <c r="C306" s="46">
        <f>+H306-SUM(C$2:C305)</f>
        <v>0</v>
      </c>
      <c r="D306" s="47">
        <f t="shared" si="16"/>
        <v>0</v>
      </c>
      <c r="E306" s="48">
        <f>+I306-SUM(E$2:E305)</f>
        <v>0</v>
      </c>
      <c r="F306" s="47">
        <f t="shared" si="17"/>
        <v>0</v>
      </c>
      <c r="H306" s="43">
        <f>+COUNTIF(Rohdaten!$A$1:'Rohdaten'!$A$65536,"&lt;"&amp;B306)</f>
        <v>211</v>
      </c>
      <c r="I306" s="44">
        <f>+SUMIF(Rohdaten!$A$1:'Rohdaten'!$A$65536,"&lt;"&amp;B306,Rohdaten!$B$1:'Rohdaten'!$B$65536)</f>
        <v>2677568.58</v>
      </c>
      <c r="J306" s="18"/>
      <c r="K306" s="18"/>
    </row>
    <row r="307" spans="1:11" x14ac:dyDescent="0.2">
      <c r="A307" s="38">
        <f t="shared" si="19"/>
        <v>70220</v>
      </c>
      <c r="B307" s="38">
        <f t="shared" si="18"/>
        <v>70310</v>
      </c>
      <c r="C307" s="46">
        <f>+H307-SUM(C$2:C306)</f>
        <v>0</v>
      </c>
      <c r="D307" s="47">
        <f t="shared" si="16"/>
        <v>0</v>
      </c>
      <c r="E307" s="48">
        <f>+I307-SUM(E$2:E306)</f>
        <v>0</v>
      </c>
      <c r="F307" s="47">
        <f t="shared" si="17"/>
        <v>0</v>
      </c>
      <c r="H307" s="43">
        <f>+COUNTIF(Rohdaten!$A$1:'Rohdaten'!$A$65536,"&lt;"&amp;B307)</f>
        <v>211</v>
      </c>
      <c r="I307" s="44">
        <f>+SUMIF(Rohdaten!$A$1:'Rohdaten'!$A$65536,"&lt;"&amp;B307,Rohdaten!$B$1:'Rohdaten'!$B$65536)</f>
        <v>2677568.58</v>
      </c>
      <c r="J307" s="18"/>
      <c r="K307" s="18"/>
    </row>
    <row r="308" spans="1:11" x14ac:dyDescent="0.2">
      <c r="A308" s="38">
        <f t="shared" si="19"/>
        <v>70311</v>
      </c>
      <c r="B308" s="38">
        <f t="shared" si="18"/>
        <v>70402</v>
      </c>
      <c r="C308" s="46">
        <f>+H308-SUM(C$2:C307)</f>
        <v>0</v>
      </c>
      <c r="D308" s="47">
        <f t="shared" si="16"/>
        <v>0</v>
      </c>
      <c r="E308" s="48">
        <f>+I308-SUM(E$2:E307)</f>
        <v>0</v>
      </c>
      <c r="F308" s="47">
        <f t="shared" si="17"/>
        <v>0</v>
      </c>
      <c r="H308" s="43">
        <f>+COUNTIF(Rohdaten!$A$1:'Rohdaten'!$A$65536,"&lt;"&amp;B308)</f>
        <v>211</v>
      </c>
      <c r="I308" s="44">
        <f>+SUMIF(Rohdaten!$A$1:'Rohdaten'!$A$65536,"&lt;"&amp;B308,Rohdaten!$B$1:'Rohdaten'!$B$65536)</f>
        <v>2677568.58</v>
      </c>
      <c r="J308" s="18"/>
      <c r="K308" s="18"/>
    </row>
    <row r="309" spans="1:11" x14ac:dyDescent="0.2">
      <c r="A309" s="38">
        <f t="shared" si="19"/>
        <v>70403</v>
      </c>
      <c r="B309" s="38">
        <f t="shared" si="18"/>
        <v>70494</v>
      </c>
      <c r="C309" s="46">
        <f>+H309-SUM(C$2:C308)</f>
        <v>0</v>
      </c>
      <c r="D309" s="47">
        <f t="shared" si="16"/>
        <v>0</v>
      </c>
      <c r="E309" s="48">
        <f>+I309-SUM(E$2:E308)</f>
        <v>0</v>
      </c>
      <c r="F309" s="47">
        <f t="shared" si="17"/>
        <v>0</v>
      </c>
      <c r="H309" s="43">
        <f>+COUNTIF(Rohdaten!$A$1:'Rohdaten'!$A$65536,"&lt;"&amp;B309)</f>
        <v>211</v>
      </c>
      <c r="I309" s="44">
        <f>+SUMIF(Rohdaten!$A$1:'Rohdaten'!$A$65536,"&lt;"&amp;B309,Rohdaten!$B$1:'Rohdaten'!$B$65536)</f>
        <v>2677568.58</v>
      </c>
      <c r="J309" s="18"/>
      <c r="K309" s="18"/>
    </row>
    <row r="310" spans="1:11" x14ac:dyDescent="0.2">
      <c r="A310" s="38">
        <f t="shared" si="19"/>
        <v>70495</v>
      </c>
      <c r="B310" s="38">
        <f t="shared" si="18"/>
        <v>70584</v>
      </c>
      <c r="C310" s="46">
        <f>+H310-SUM(C$2:C309)</f>
        <v>0</v>
      </c>
      <c r="D310" s="47">
        <f t="shared" si="16"/>
        <v>0</v>
      </c>
      <c r="E310" s="48">
        <f>+I310-SUM(E$2:E309)</f>
        <v>0</v>
      </c>
      <c r="F310" s="47">
        <f t="shared" si="17"/>
        <v>0</v>
      </c>
      <c r="H310" s="43">
        <f>+COUNTIF(Rohdaten!$A$1:'Rohdaten'!$A$65536,"&lt;"&amp;B310)</f>
        <v>211</v>
      </c>
      <c r="I310" s="44">
        <f>+SUMIF(Rohdaten!$A$1:'Rohdaten'!$A$65536,"&lt;"&amp;B310,Rohdaten!$B$1:'Rohdaten'!$B$65536)</f>
        <v>2677568.58</v>
      </c>
      <c r="J310" s="18"/>
      <c r="K310" s="18"/>
    </row>
    <row r="311" spans="1:11" x14ac:dyDescent="0.2">
      <c r="A311" s="38">
        <f t="shared" si="19"/>
        <v>70585</v>
      </c>
      <c r="B311" s="38">
        <f t="shared" si="18"/>
        <v>70675</v>
      </c>
      <c r="C311" s="46">
        <f>+H311-SUM(C$2:C310)</f>
        <v>0</v>
      </c>
      <c r="D311" s="47">
        <f t="shared" si="16"/>
        <v>0</v>
      </c>
      <c r="E311" s="48">
        <f>+I311-SUM(E$2:E310)</f>
        <v>0</v>
      </c>
      <c r="F311" s="47">
        <f t="shared" si="17"/>
        <v>0</v>
      </c>
      <c r="H311" s="43">
        <f>+COUNTIF(Rohdaten!$A$1:'Rohdaten'!$A$65536,"&lt;"&amp;B311)</f>
        <v>211</v>
      </c>
      <c r="I311" s="44">
        <f>+SUMIF(Rohdaten!$A$1:'Rohdaten'!$A$65536,"&lt;"&amp;B311,Rohdaten!$B$1:'Rohdaten'!$B$65536)</f>
        <v>2677568.58</v>
      </c>
      <c r="J311" s="18"/>
      <c r="K311" s="18"/>
    </row>
    <row r="312" spans="1:11" x14ac:dyDescent="0.2">
      <c r="A312" s="38">
        <f t="shared" si="19"/>
        <v>70676</v>
      </c>
      <c r="B312" s="38">
        <f t="shared" si="18"/>
        <v>70767</v>
      </c>
      <c r="C312" s="46">
        <f>+H312-SUM(C$2:C311)</f>
        <v>0</v>
      </c>
      <c r="D312" s="47">
        <f t="shared" si="16"/>
        <v>0</v>
      </c>
      <c r="E312" s="48">
        <f>+I312-SUM(E$2:E311)</f>
        <v>0</v>
      </c>
      <c r="F312" s="47">
        <f t="shared" si="17"/>
        <v>0</v>
      </c>
      <c r="H312" s="43">
        <f>+COUNTIF(Rohdaten!$A$1:'Rohdaten'!$A$65536,"&lt;"&amp;B312)</f>
        <v>211</v>
      </c>
      <c r="I312" s="44">
        <f>+SUMIF(Rohdaten!$A$1:'Rohdaten'!$A$65536,"&lt;"&amp;B312,Rohdaten!$B$1:'Rohdaten'!$B$65536)</f>
        <v>2677568.58</v>
      </c>
      <c r="J312" s="18"/>
      <c r="K312" s="18"/>
    </row>
    <row r="313" spans="1:11" x14ac:dyDescent="0.2">
      <c r="A313" s="38">
        <f t="shared" si="19"/>
        <v>70768</v>
      </c>
      <c r="B313" s="38">
        <f t="shared" si="18"/>
        <v>70859</v>
      </c>
      <c r="C313" s="46">
        <f>+H313-SUM(C$2:C312)</f>
        <v>0</v>
      </c>
      <c r="D313" s="47">
        <f t="shared" si="16"/>
        <v>0</v>
      </c>
      <c r="E313" s="48">
        <f>+I313-SUM(E$2:E312)</f>
        <v>0</v>
      </c>
      <c r="F313" s="47">
        <f t="shared" si="17"/>
        <v>0</v>
      </c>
      <c r="H313" s="43">
        <f>+COUNTIF(Rohdaten!$A$1:'Rohdaten'!$A$65536,"&lt;"&amp;B313)</f>
        <v>211</v>
      </c>
      <c r="I313" s="44">
        <f>+SUMIF(Rohdaten!$A$1:'Rohdaten'!$A$65536,"&lt;"&amp;B313,Rohdaten!$B$1:'Rohdaten'!$B$65536)</f>
        <v>2677568.58</v>
      </c>
      <c r="J313" s="18"/>
      <c r="K313" s="18"/>
    </row>
    <row r="314" spans="1:11" x14ac:dyDescent="0.2">
      <c r="A314" s="38">
        <f t="shared" si="19"/>
        <v>70860</v>
      </c>
      <c r="B314" s="38">
        <f t="shared" si="18"/>
        <v>70949</v>
      </c>
      <c r="C314" s="46">
        <f>+H314-SUM(C$2:C313)</f>
        <v>0</v>
      </c>
      <c r="D314" s="47">
        <f t="shared" si="16"/>
        <v>0</v>
      </c>
      <c r="E314" s="48">
        <f>+I314-SUM(E$2:E313)</f>
        <v>0</v>
      </c>
      <c r="F314" s="47">
        <f t="shared" si="17"/>
        <v>0</v>
      </c>
      <c r="H314" s="43">
        <f>+COUNTIF(Rohdaten!$A$1:'Rohdaten'!$A$65536,"&lt;"&amp;B314)</f>
        <v>211</v>
      </c>
      <c r="I314" s="44">
        <f>+SUMIF(Rohdaten!$A$1:'Rohdaten'!$A$65536,"&lt;"&amp;B314,Rohdaten!$B$1:'Rohdaten'!$B$65536)</f>
        <v>2677568.58</v>
      </c>
      <c r="J314" s="18"/>
      <c r="K314" s="18"/>
    </row>
    <row r="315" spans="1:11" x14ac:dyDescent="0.2">
      <c r="A315" s="38">
        <f t="shared" si="19"/>
        <v>70950</v>
      </c>
      <c r="B315" s="38">
        <f t="shared" si="18"/>
        <v>71040</v>
      </c>
      <c r="C315" s="46">
        <f>+H315-SUM(C$2:C314)</f>
        <v>0</v>
      </c>
      <c r="D315" s="47">
        <f t="shared" si="16"/>
        <v>0</v>
      </c>
      <c r="E315" s="48">
        <f>+I315-SUM(E$2:E314)</f>
        <v>0</v>
      </c>
      <c r="F315" s="47">
        <f t="shared" si="17"/>
        <v>0</v>
      </c>
      <c r="H315" s="43">
        <f>+COUNTIF(Rohdaten!$A$1:'Rohdaten'!$A$65536,"&lt;"&amp;B315)</f>
        <v>211</v>
      </c>
      <c r="I315" s="44">
        <f>+SUMIF(Rohdaten!$A$1:'Rohdaten'!$A$65536,"&lt;"&amp;B315,Rohdaten!$B$1:'Rohdaten'!$B$65536)</f>
        <v>2677568.58</v>
      </c>
      <c r="J315" s="18"/>
      <c r="K315" s="18"/>
    </row>
    <row r="316" spans="1:11" x14ac:dyDescent="0.2">
      <c r="A316" s="38">
        <f t="shared" si="19"/>
        <v>71041</v>
      </c>
      <c r="B316" s="38">
        <f t="shared" si="18"/>
        <v>71132</v>
      </c>
      <c r="C316" s="46">
        <f>+H316-SUM(C$2:C315)</f>
        <v>0</v>
      </c>
      <c r="D316" s="47">
        <f t="shared" si="16"/>
        <v>0</v>
      </c>
      <c r="E316" s="48">
        <f>+I316-SUM(E$2:E315)</f>
        <v>0</v>
      </c>
      <c r="F316" s="47">
        <f t="shared" si="17"/>
        <v>0</v>
      </c>
      <c r="H316" s="43">
        <f>+COUNTIF(Rohdaten!$A$1:'Rohdaten'!$A$65536,"&lt;"&amp;B316)</f>
        <v>211</v>
      </c>
      <c r="I316" s="44">
        <f>+SUMIF(Rohdaten!$A$1:'Rohdaten'!$A$65536,"&lt;"&amp;B316,Rohdaten!$B$1:'Rohdaten'!$B$65536)</f>
        <v>2677568.58</v>
      </c>
      <c r="J316" s="18"/>
      <c r="K316" s="18"/>
    </row>
    <row r="317" spans="1:11" x14ac:dyDescent="0.2">
      <c r="A317" s="38">
        <f t="shared" si="19"/>
        <v>71133</v>
      </c>
      <c r="B317" s="38">
        <f t="shared" si="18"/>
        <v>71224</v>
      </c>
      <c r="C317" s="46">
        <f>+H317-SUM(C$2:C316)</f>
        <v>0</v>
      </c>
      <c r="D317" s="47">
        <f t="shared" si="16"/>
        <v>0</v>
      </c>
      <c r="E317" s="48">
        <f>+I317-SUM(E$2:E316)</f>
        <v>0</v>
      </c>
      <c r="F317" s="47">
        <f t="shared" si="17"/>
        <v>0</v>
      </c>
      <c r="H317" s="43">
        <f>+COUNTIF(Rohdaten!$A$1:'Rohdaten'!$A$65536,"&lt;"&amp;B317)</f>
        <v>211</v>
      </c>
      <c r="I317" s="44">
        <f>+SUMIF(Rohdaten!$A$1:'Rohdaten'!$A$65536,"&lt;"&amp;B317,Rohdaten!$B$1:'Rohdaten'!$B$65536)</f>
        <v>2677568.58</v>
      </c>
      <c r="J317" s="18"/>
      <c r="K317" s="18"/>
    </row>
    <row r="318" spans="1:11" x14ac:dyDescent="0.2">
      <c r="A318" s="38">
        <f t="shared" si="19"/>
        <v>71225</v>
      </c>
      <c r="B318" s="38">
        <f t="shared" si="18"/>
        <v>71314</v>
      </c>
      <c r="C318" s="46">
        <f>+H318-SUM(C$2:C317)</f>
        <v>0</v>
      </c>
      <c r="D318" s="47">
        <f t="shared" si="16"/>
        <v>0</v>
      </c>
      <c r="E318" s="48">
        <f>+I318-SUM(E$2:E317)</f>
        <v>0</v>
      </c>
      <c r="F318" s="47">
        <f t="shared" si="17"/>
        <v>0</v>
      </c>
      <c r="H318" s="43">
        <f>+COUNTIF(Rohdaten!$A$1:'Rohdaten'!$A$65536,"&lt;"&amp;B318)</f>
        <v>211</v>
      </c>
      <c r="I318" s="44">
        <f>+SUMIF(Rohdaten!$A$1:'Rohdaten'!$A$65536,"&lt;"&amp;B318,Rohdaten!$B$1:'Rohdaten'!$B$65536)</f>
        <v>2677568.58</v>
      </c>
      <c r="J318" s="18"/>
      <c r="K318" s="18"/>
    </row>
    <row r="319" spans="1:11" x14ac:dyDescent="0.2">
      <c r="A319" s="38">
        <f t="shared" si="19"/>
        <v>71315</v>
      </c>
      <c r="B319" s="38">
        <f t="shared" si="18"/>
        <v>71405</v>
      </c>
      <c r="C319" s="46">
        <f>+H319-SUM(C$2:C318)</f>
        <v>0</v>
      </c>
      <c r="D319" s="47">
        <f t="shared" si="16"/>
        <v>0</v>
      </c>
      <c r="E319" s="48">
        <f>+I319-SUM(E$2:E318)</f>
        <v>0</v>
      </c>
      <c r="F319" s="47">
        <f t="shared" si="17"/>
        <v>0</v>
      </c>
      <c r="H319" s="43">
        <f>+COUNTIF(Rohdaten!$A$1:'Rohdaten'!$A$65536,"&lt;"&amp;B319)</f>
        <v>211</v>
      </c>
      <c r="I319" s="44">
        <f>+SUMIF(Rohdaten!$A$1:'Rohdaten'!$A$65536,"&lt;"&amp;B319,Rohdaten!$B$1:'Rohdaten'!$B$65536)</f>
        <v>2677568.58</v>
      </c>
      <c r="J319" s="18"/>
      <c r="K319" s="18"/>
    </row>
    <row r="320" spans="1:11" x14ac:dyDescent="0.2">
      <c r="A320" s="38">
        <f t="shared" si="19"/>
        <v>71406</v>
      </c>
      <c r="B320" s="38">
        <f t="shared" si="18"/>
        <v>71497</v>
      </c>
      <c r="C320" s="46">
        <f>+H320-SUM(C$2:C319)</f>
        <v>0</v>
      </c>
      <c r="D320" s="47">
        <f t="shared" si="16"/>
        <v>0</v>
      </c>
      <c r="E320" s="48">
        <f>+I320-SUM(E$2:E319)</f>
        <v>0</v>
      </c>
      <c r="F320" s="47">
        <f t="shared" si="17"/>
        <v>0</v>
      </c>
      <c r="H320" s="43">
        <f>+COUNTIF(Rohdaten!$A$1:'Rohdaten'!$A$65536,"&lt;"&amp;B320)</f>
        <v>211</v>
      </c>
      <c r="I320" s="44">
        <f>+SUMIF(Rohdaten!$A$1:'Rohdaten'!$A$65536,"&lt;"&amp;B320,Rohdaten!$B$1:'Rohdaten'!$B$65536)</f>
        <v>2677568.58</v>
      </c>
      <c r="J320" s="18"/>
      <c r="K320" s="18"/>
    </row>
    <row r="321" spans="1:11" x14ac:dyDescent="0.2">
      <c r="A321" s="38">
        <f t="shared" si="19"/>
        <v>71498</v>
      </c>
      <c r="B321" s="38">
        <f t="shared" si="18"/>
        <v>71589</v>
      </c>
      <c r="C321" s="46">
        <f>+H321-SUM(C$2:C320)</f>
        <v>0</v>
      </c>
      <c r="D321" s="47">
        <f t="shared" si="16"/>
        <v>0</v>
      </c>
      <c r="E321" s="48">
        <f>+I321-SUM(E$2:E320)</f>
        <v>0</v>
      </c>
      <c r="F321" s="47">
        <f t="shared" si="17"/>
        <v>0</v>
      </c>
      <c r="H321" s="43">
        <f>+COUNTIF(Rohdaten!$A$1:'Rohdaten'!$A$65536,"&lt;"&amp;B321)</f>
        <v>211</v>
      </c>
      <c r="I321" s="44">
        <f>+SUMIF(Rohdaten!$A$1:'Rohdaten'!$A$65536,"&lt;"&amp;B321,Rohdaten!$B$1:'Rohdaten'!$B$65536)</f>
        <v>2677568.58</v>
      </c>
      <c r="J321" s="18"/>
      <c r="K321" s="18"/>
    </row>
    <row r="322" spans="1:11" x14ac:dyDescent="0.2">
      <c r="A322" s="38">
        <f t="shared" si="19"/>
        <v>71590</v>
      </c>
      <c r="B322" s="38">
        <f t="shared" si="18"/>
        <v>71680</v>
      </c>
      <c r="C322" s="46">
        <f>+H322-SUM(C$2:C321)</f>
        <v>0</v>
      </c>
      <c r="D322" s="47">
        <f t="shared" ref="D322:D339" si="20">+C322/MAX($H:$H)</f>
        <v>0</v>
      </c>
      <c r="E322" s="48">
        <f>+I322-SUM(E$2:E321)</f>
        <v>0</v>
      </c>
      <c r="F322" s="47">
        <f t="shared" ref="F322:F339" si="21">+E322/MAX($I:$I)</f>
        <v>0</v>
      </c>
      <c r="H322" s="43">
        <f>+COUNTIF(Rohdaten!$A$1:'Rohdaten'!$A$65536,"&lt;"&amp;B322)</f>
        <v>211</v>
      </c>
      <c r="I322" s="44">
        <f>+SUMIF(Rohdaten!$A$1:'Rohdaten'!$A$65536,"&lt;"&amp;B322,Rohdaten!$B$1:'Rohdaten'!$B$65536)</f>
        <v>2677568.58</v>
      </c>
      <c r="J322" s="18"/>
      <c r="K322" s="18"/>
    </row>
    <row r="323" spans="1:11" x14ac:dyDescent="0.2">
      <c r="A323" s="38">
        <f t="shared" si="19"/>
        <v>71681</v>
      </c>
      <c r="B323" s="38">
        <f t="shared" ref="B323:B339" si="22">+EOMONTH(A323,2)</f>
        <v>71771</v>
      </c>
      <c r="C323" s="46">
        <f>+H323-SUM(C$2:C322)</f>
        <v>0</v>
      </c>
      <c r="D323" s="47">
        <f t="shared" si="20"/>
        <v>0</v>
      </c>
      <c r="E323" s="48">
        <f>+I323-SUM(E$2:E322)</f>
        <v>0</v>
      </c>
      <c r="F323" s="47">
        <f t="shared" si="21"/>
        <v>0</v>
      </c>
      <c r="H323" s="43">
        <f>+COUNTIF(Rohdaten!$A$1:'Rohdaten'!$A$65536,"&lt;"&amp;B323)</f>
        <v>211</v>
      </c>
      <c r="I323" s="44">
        <f>+SUMIF(Rohdaten!$A$1:'Rohdaten'!$A$65536,"&lt;"&amp;B323,Rohdaten!$B$1:'Rohdaten'!$B$65536)</f>
        <v>2677568.58</v>
      </c>
      <c r="J323" s="18"/>
      <c r="K323" s="18"/>
    </row>
    <row r="324" spans="1:11" x14ac:dyDescent="0.2">
      <c r="A324" s="38">
        <f t="shared" ref="A324:A339" si="23">+B323+1</f>
        <v>71772</v>
      </c>
      <c r="B324" s="38">
        <f t="shared" si="22"/>
        <v>71863</v>
      </c>
      <c r="C324" s="46">
        <f>+H324-SUM(C$2:C323)</f>
        <v>0</v>
      </c>
      <c r="D324" s="47">
        <f t="shared" si="20"/>
        <v>0</v>
      </c>
      <c r="E324" s="48">
        <f>+I324-SUM(E$2:E323)</f>
        <v>0</v>
      </c>
      <c r="F324" s="47">
        <f t="shared" si="21"/>
        <v>0</v>
      </c>
      <c r="H324" s="43">
        <f>+COUNTIF(Rohdaten!$A$1:'Rohdaten'!$A$65536,"&lt;"&amp;B324)</f>
        <v>211</v>
      </c>
      <c r="I324" s="44">
        <f>+SUMIF(Rohdaten!$A$1:'Rohdaten'!$A$65536,"&lt;"&amp;B324,Rohdaten!$B$1:'Rohdaten'!$B$65536)</f>
        <v>2677568.58</v>
      </c>
      <c r="J324" s="18"/>
      <c r="K324" s="18"/>
    </row>
    <row r="325" spans="1:11" x14ac:dyDescent="0.2">
      <c r="A325" s="38">
        <f t="shared" si="23"/>
        <v>71864</v>
      </c>
      <c r="B325" s="38">
        <f t="shared" si="22"/>
        <v>71955</v>
      </c>
      <c r="C325" s="46">
        <f>+H325-SUM(C$2:C324)</f>
        <v>0</v>
      </c>
      <c r="D325" s="47">
        <f t="shared" si="20"/>
        <v>0</v>
      </c>
      <c r="E325" s="48">
        <f>+I325-SUM(E$2:E324)</f>
        <v>0</v>
      </c>
      <c r="F325" s="47">
        <f t="shared" si="21"/>
        <v>0</v>
      </c>
      <c r="H325" s="43">
        <f>+COUNTIF(Rohdaten!$A$1:'Rohdaten'!$A$65536,"&lt;"&amp;B325)</f>
        <v>211</v>
      </c>
      <c r="I325" s="44">
        <f>+SUMIF(Rohdaten!$A$1:'Rohdaten'!$A$65536,"&lt;"&amp;B325,Rohdaten!$B$1:'Rohdaten'!$B$65536)</f>
        <v>2677568.58</v>
      </c>
      <c r="J325" s="18"/>
      <c r="K325" s="18"/>
    </row>
    <row r="326" spans="1:11" x14ac:dyDescent="0.2">
      <c r="A326" s="38">
        <f t="shared" si="23"/>
        <v>71956</v>
      </c>
      <c r="B326" s="38">
        <f t="shared" si="22"/>
        <v>72045</v>
      </c>
      <c r="C326" s="46">
        <f>+H326-SUM(C$2:C325)</f>
        <v>0</v>
      </c>
      <c r="D326" s="47">
        <f t="shared" si="20"/>
        <v>0</v>
      </c>
      <c r="E326" s="48">
        <f>+I326-SUM(E$2:E325)</f>
        <v>0</v>
      </c>
      <c r="F326" s="47">
        <f t="shared" si="21"/>
        <v>0</v>
      </c>
      <c r="H326" s="43">
        <f>+COUNTIF(Rohdaten!$A$1:'Rohdaten'!$A$65536,"&lt;"&amp;B326)</f>
        <v>211</v>
      </c>
      <c r="I326" s="44">
        <f>+SUMIF(Rohdaten!$A$1:'Rohdaten'!$A$65536,"&lt;"&amp;B326,Rohdaten!$B$1:'Rohdaten'!$B$65536)</f>
        <v>2677568.58</v>
      </c>
      <c r="J326" s="18"/>
      <c r="K326" s="18"/>
    </row>
    <row r="327" spans="1:11" x14ac:dyDescent="0.2">
      <c r="A327" s="38">
        <f t="shared" si="23"/>
        <v>72046</v>
      </c>
      <c r="B327" s="38">
        <f t="shared" si="22"/>
        <v>72136</v>
      </c>
      <c r="C327" s="46">
        <f>+H327-SUM(C$2:C326)</f>
        <v>0</v>
      </c>
      <c r="D327" s="47">
        <f t="shared" si="20"/>
        <v>0</v>
      </c>
      <c r="E327" s="48">
        <f>+I327-SUM(E$2:E326)</f>
        <v>0</v>
      </c>
      <c r="F327" s="47">
        <f t="shared" si="21"/>
        <v>0</v>
      </c>
      <c r="H327" s="43">
        <f>+COUNTIF(Rohdaten!$A$1:'Rohdaten'!$A$65536,"&lt;"&amp;B327)</f>
        <v>211</v>
      </c>
      <c r="I327" s="44">
        <f>+SUMIF(Rohdaten!$A$1:'Rohdaten'!$A$65536,"&lt;"&amp;B327,Rohdaten!$B$1:'Rohdaten'!$B$65536)</f>
        <v>2677568.58</v>
      </c>
      <c r="J327" s="18"/>
      <c r="K327" s="18"/>
    </row>
    <row r="328" spans="1:11" x14ac:dyDescent="0.2">
      <c r="A328" s="38">
        <f t="shared" si="23"/>
        <v>72137</v>
      </c>
      <c r="B328" s="38">
        <f t="shared" si="22"/>
        <v>72228</v>
      </c>
      <c r="C328" s="46">
        <f>+H328-SUM(C$2:C327)</f>
        <v>0</v>
      </c>
      <c r="D328" s="47">
        <f t="shared" si="20"/>
        <v>0</v>
      </c>
      <c r="E328" s="48">
        <f>+I328-SUM(E$2:E327)</f>
        <v>0</v>
      </c>
      <c r="F328" s="47">
        <f t="shared" si="21"/>
        <v>0</v>
      </c>
      <c r="H328" s="43">
        <f>+COUNTIF(Rohdaten!$A$1:'Rohdaten'!$A$65536,"&lt;"&amp;B328)</f>
        <v>211</v>
      </c>
      <c r="I328" s="44">
        <f>+SUMIF(Rohdaten!$A$1:'Rohdaten'!$A$65536,"&lt;"&amp;B328,Rohdaten!$B$1:'Rohdaten'!$B$65536)</f>
        <v>2677568.58</v>
      </c>
      <c r="J328" s="18"/>
      <c r="K328" s="18"/>
    </row>
    <row r="329" spans="1:11" x14ac:dyDescent="0.2">
      <c r="A329" s="38">
        <f t="shared" si="23"/>
        <v>72229</v>
      </c>
      <c r="B329" s="38">
        <f t="shared" si="22"/>
        <v>72320</v>
      </c>
      <c r="C329" s="46">
        <f>+H329-SUM(C$2:C328)</f>
        <v>0</v>
      </c>
      <c r="D329" s="47">
        <f t="shared" si="20"/>
        <v>0</v>
      </c>
      <c r="E329" s="48">
        <f>+I329-SUM(E$2:E328)</f>
        <v>0</v>
      </c>
      <c r="F329" s="47">
        <f t="shared" si="21"/>
        <v>0</v>
      </c>
      <c r="H329" s="43">
        <f>+COUNTIF(Rohdaten!$A$1:'Rohdaten'!$A$65536,"&lt;"&amp;B329)</f>
        <v>211</v>
      </c>
      <c r="I329" s="44">
        <f>+SUMIF(Rohdaten!$A$1:'Rohdaten'!$A$65536,"&lt;"&amp;B329,Rohdaten!$B$1:'Rohdaten'!$B$65536)</f>
        <v>2677568.58</v>
      </c>
      <c r="J329" s="18"/>
      <c r="K329" s="18"/>
    </row>
    <row r="330" spans="1:11" x14ac:dyDescent="0.2">
      <c r="A330" s="38">
        <f t="shared" si="23"/>
        <v>72321</v>
      </c>
      <c r="B330" s="38">
        <f t="shared" si="22"/>
        <v>72410</v>
      </c>
      <c r="C330" s="46">
        <f>+H330-SUM(C$2:C329)</f>
        <v>0</v>
      </c>
      <c r="D330" s="47">
        <f t="shared" si="20"/>
        <v>0</v>
      </c>
      <c r="E330" s="48">
        <f>+I330-SUM(E$2:E329)</f>
        <v>0</v>
      </c>
      <c r="F330" s="47">
        <f t="shared" si="21"/>
        <v>0</v>
      </c>
      <c r="H330" s="43">
        <f>+COUNTIF(Rohdaten!$A$1:'Rohdaten'!$A$65536,"&lt;"&amp;B330)</f>
        <v>211</v>
      </c>
      <c r="I330" s="44">
        <f>+SUMIF(Rohdaten!$A$1:'Rohdaten'!$A$65536,"&lt;"&amp;B330,Rohdaten!$B$1:'Rohdaten'!$B$65536)</f>
        <v>2677568.58</v>
      </c>
      <c r="J330" s="18"/>
      <c r="K330" s="18"/>
    </row>
    <row r="331" spans="1:11" x14ac:dyDescent="0.2">
      <c r="A331" s="38">
        <f t="shared" si="23"/>
        <v>72411</v>
      </c>
      <c r="B331" s="38">
        <f t="shared" si="22"/>
        <v>72501</v>
      </c>
      <c r="C331" s="46">
        <f>+H331-SUM(C$2:C330)</f>
        <v>0</v>
      </c>
      <c r="D331" s="47">
        <f t="shared" si="20"/>
        <v>0</v>
      </c>
      <c r="E331" s="48">
        <f>+I331-SUM(E$2:E330)</f>
        <v>0</v>
      </c>
      <c r="F331" s="47">
        <f t="shared" si="21"/>
        <v>0</v>
      </c>
      <c r="H331" s="43">
        <f>+COUNTIF(Rohdaten!$A$1:'Rohdaten'!$A$65536,"&lt;"&amp;B331)</f>
        <v>211</v>
      </c>
      <c r="I331" s="44">
        <f>+SUMIF(Rohdaten!$A$1:'Rohdaten'!$A$65536,"&lt;"&amp;B331,Rohdaten!$B$1:'Rohdaten'!$B$65536)</f>
        <v>2677568.58</v>
      </c>
      <c r="J331" s="18"/>
      <c r="K331" s="18"/>
    </row>
    <row r="332" spans="1:11" x14ac:dyDescent="0.2">
      <c r="A332" s="38">
        <f t="shared" si="23"/>
        <v>72502</v>
      </c>
      <c r="B332" s="38">
        <f t="shared" si="22"/>
        <v>72593</v>
      </c>
      <c r="C332" s="46">
        <f>+H332-SUM(C$2:C331)</f>
        <v>0</v>
      </c>
      <c r="D332" s="47">
        <f t="shared" si="20"/>
        <v>0</v>
      </c>
      <c r="E332" s="48">
        <f>+I332-SUM(E$2:E331)</f>
        <v>0</v>
      </c>
      <c r="F332" s="47">
        <f t="shared" si="21"/>
        <v>0</v>
      </c>
      <c r="H332" s="43">
        <f>+COUNTIF(Rohdaten!$A$1:'Rohdaten'!$A$65536,"&lt;"&amp;B332)</f>
        <v>211</v>
      </c>
      <c r="I332" s="44">
        <f>+SUMIF(Rohdaten!$A$1:'Rohdaten'!$A$65536,"&lt;"&amp;B332,Rohdaten!$B$1:'Rohdaten'!$B$65536)</f>
        <v>2677568.58</v>
      </c>
      <c r="J332" s="18"/>
      <c r="K332" s="18"/>
    </row>
    <row r="333" spans="1:11" x14ac:dyDescent="0.2">
      <c r="A333" s="38">
        <f t="shared" si="23"/>
        <v>72594</v>
      </c>
      <c r="B333" s="38">
        <f t="shared" si="22"/>
        <v>72685</v>
      </c>
      <c r="C333" s="46">
        <f>+H333-SUM(C$2:C332)</f>
        <v>0</v>
      </c>
      <c r="D333" s="47">
        <f t="shared" si="20"/>
        <v>0</v>
      </c>
      <c r="E333" s="48">
        <f>+I333-SUM(E$2:E332)</f>
        <v>0</v>
      </c>
      <c r="F333" s="47">
        <f t="shared" si="21"/>
        <v>0</v>
      </c>
      <c r="H333" s="43">
        <f>+COUNTIF(Rohdaten!$A$1:'Rohdaten'!$A$65536,"&lt;"&amp;B333)</f>
        <v>211</v>
      </c>
      <c r="I333" s="44">
        <f>+SUMIF(Rohdaten!$A$1:'Rohdaten'!$A$65536,"&lt;"&amp;B333,Rohdaten!$B$1:'Rohdaten'!$B$65536)</f>
        <v>2677568.58</v>
      </c>
      <c r="J333" s="18"/>
      <c r="K333" s="18"/>
    </row>
    <row r="334" spans="1:11" x14ac:dyDescent="0.2">
      <c r="A334" s="38">
        <f t="shared" si="23"/>
        <v>72686</v>
      </c>
      <c r="B334" s="38">
        <f t="shared" si="22"/>
        <v>72775</v>
      </c>
      <c r="C334" s="46">
        <f>+H334-SUM(C$2:C333)</f>
        <v>0</v>
      </c>
      <c r="D334" s="47">
        <f t="shared" si="20"/>
        <v>0</v>
      </c>
      <c r="E334" s="48">
        <f>+I334-SUM(E$2:E333)</f>
        <v>0</v>
      </c>
      <c r="F334" s="47">
        <f t="shared" si="21"/>
        <v>0</v>
      </c>
      <c r="H334" s="43">
        <f>+COUNTIF(Rohdaten!$A$1:'Rohdaten'!$A$65536,"&lt;"&amp;B334)</f>
        <v>211</v>
      </c>
      <c r="I334" s="44">
        <f>+SUMIF(Rohdaten!$A$1:'Rohdaten'!$A$65536,"&lt;"&amp;B334,Rohdaten!$B$1:'Rohdaten'!$B$65536)</f>
        <v>2677568.58</v>
      </c>
      <c r="J334" s="18"/>
      <c r="K334" s="18"/>
    </row>
    <row r="335" spans="1:11" x14ac:dyDescent="0.2">
      <c r="A335" s="38">
        <f t="shared" si="23"/>
        <v>72776</v>
      </c>
      <c r="B335" s="38">
        <f t="shared" si="22"/>
        <v>72866</v>
      </c>
      <c r="C335" s="46">
        <f>+H335-SUM(C$2:C334)</f>
        <v>0</v>
      </c>
      <c r="D335" s="47">
        <f t="shared" si="20"/>
        <v>0</v>
      </c>
      <c r="E335" s="48">
        <f>+I335-SUM(E$2:E334)</f>
        <v>0</v>
      </c>
      <c r="F335" s="47">
        <f t="shared" si="21"/>
        <v>0</v>
      </c>
      <c r="H335" s="43">
        <f>+COUNTIF(Rohdaten!$A$1:'Rohdaten'!$A$65536,"&lt;"&amp;B335)</f>
        <v>211</v>
      </c>
      <c r="I335" s="44">
        <f>+SUMIF(Rohdaten!$A$1:'Rohdaten'!$A$65536,"&lt;"&amp;B335,Rohdaten!$B$1:'Rohdaten'!$B$65536)</f>
        <v>2677568.58</v>
      </c>
      <c r="J335" s="18"/>
      <c r="K335" s="18"/>
    </row>
    <row r="336" spans="1:11" x14ac:dyDescent="0.2">
      <c r="A336" s="38">
        <f t="shared" si="23"/>
        <v>72867</v>
      </c>
      <c r="B336" s="38">
        <f t="shared" si="22"/>
        <v>72958</v>
      </c>
      <c r="C336" s="46">
        <f>+H336-SUM(C$2:C335)</f>
        <v>0</v>
      </c>
      <c r="D336" s="47">
        <f t="shared" si="20"/>
        <v>0</v>
      </c>
      <c r="E336" s="48">
        <f>+I336-SUM(E$2:E335)</f>
        <v>0</v>
      </c>
      <c r="F336" s="47">
        <f t="shared" si="21"/>
        <v>0</v>
      </c>
      <c r="H336" s="43">
        <f>+COUNTIF(Rohdaten!$A$1:'Rohdaten'!$A$65536,"&lt;"&amp;B336)</f>
        <v>211</v>
      </c>
      <c r="I336" s="44">
        <f>+SUMIF(Rohdaten!$A$1:'Rohdaten'!$A$65536,"&lt;"&amp;B336,Rohdaten!$B$1:'Rohdaten'!$B$65536)</f>
        <v>2677568.58</v>
      </c>
      <c r="J336" s="18"/>
      <c r="K336" s="18"/>
    </row>
    <row r="337" spans="1:11" x14ac:dyDescent="0.2">
      <c r="A337" s="38">
        <f t="shared" si="23"/>
        <v>72959</v>
      </c>
      <c r="B337" s="38">
        <f t="shared" si="22"/>
        <v>73050</v>
      </c>
      <c r="C337" s="46">
        <f>+H337-SUM(C$2:C336)</f>
        <v>0</v>
      </c>
      <c r="D337" s="47">
        <f t="shared" si="20"/>
        <v>0</v>
      </c>
      <c r="E337" s="48">
        <f>+I337-SUM(E$2:E336)</f>
        <v>0</v>
      </c>
      <c r="F337" s="47">
        <f t="shared" si="21"/>
        <v>0</v>
      </c>
      <c r="H337" s="43">
        <f>+COUNTIF(Rohdaten!$A$1:'Rohdaten'!$A$65536,"&lt;"&amp;B337)</f>
        <v>211</v>
      </c>
      <c r="I337" s="44">
        <f>+SUMIF(Rohdaten!$A$1:'Rohdaten'!$A$65536,"&lt;"&amp;B337,Rohdaten!$B$1:'Rohdaten'!$B$65536)</f>
        <v>2677568.58</v>
      </c>
      <c r="J337" s="18"/>
      <c r="K337" s="18"/>
    </row>
    <row r="338" spans="1:11" x14ac:dyDescent="0.2">
      <c r="A338" s="38">
        <f t="shared" si="23"/>
        <v>73051</v>
      </c>
      <c r="B338" s="38">
        <f t="shared" si="22"/>
        <v>73140</v>
      </c>
      <c r="C338" s="46">
        <f>+H338-SUM(C$2:C337)</f>
        <v>0</v>
      </c>
      <c r="D338" s="47">
        <f t="shared" si="20"/>
        <v>0</v>
      </c>
      <c r="E338" s="48">
        <f>+I338-SUM(E$2:E337)</f>
        <v>0</v>
      </c>
      <c r="F338" s="47">
        <f t="shared" si="21"/>
        <v>0</v>
      </c>
      <c r="H338" s="43">
        <f>+COUNTIF(Rohdaten!$A$1:'Rohdaten'!$A$65536,"&lt;"&amp;B338)</f>
        <v>211</v>
      </c>
      <c r="I338" s="44">
        <f>+SUMIF(Rohdaten!$A$1:'Rohdaten'!$A$65536,"&lt;"&amp;B338,Rohdaten!$B$1:'Rohdaten'!$B$65536)</f>
        <v>2677568.58</v>
      </c>
      <c r="J338" s="18"/>
      <c r="K338" s="18"/>
    </row>
    <row r="339" spans="1:11" x14ac:dyDescent="0.2">
      <c r="A339" s="38">
        <f t="shared" si="23"/>
        <v>73141</v>
      </c>
      <c r="B339" s="38">
        <f t="shared" si="22"/>
        <v>73231</v>
      </c>
      <c r="C339" s="46">
        <f>+H339-SUM(C$2:C338)</f>
        <v>0</v>
      </c>
      <c r="D339" s="47">
        <f t="shared" si="20"/>
        <v>0</v>
      </c>
      <c r="E339" s="48">
        <f>+I339-SUM(E$2:E338)</f>
        <v>0</v>
      </c>
      <c r="F339" s="47">
        <f t="shared" si="21"/>
        <v>0</v>
      </c>
      <c r="H339" s="43">
        <f>+COUNTIF(Rohdaten!$A$1:'Rohdaten'!$A$65536,"&lt;"&amp;B339)</f>
        <v>211</v>
      </c>
      <c r="I339" s="44">
        <f>+SUMIF(Rohdaten!$A$1:'Rohdaten'!$A$65536,"&lt;"&amp;B339,Rohdaten!$B$1:'Rohdaten'!$B$65536)</f>
        <v>2677568.58</v>
      </c>
      <c r="J339" s="18"/>
      <c r="K339" s="18"/>
    </row>
    <row r="340" spans="1:11" x14ac:dyDescent="0.2">
      <c r="J340" s="18"/>
      <c r="K340" s="18"/>
    </row>
    <row r="341" spans="1:11" x14ac:dyDescent="0.2">
      <c r="J341" s="18"/>
      <c r="K341" s="18"/>
    </row>
    <row r="342" spans="1:11" x14ac:dyDescent="0.2">
      <c r="J342" s="18"/>
      <c r="K342" s="18"/>
    </row>
    <row r="343" spans="1:11" x14ac:dyDescent="0.2">
      <c r="J343" s="18"/>
      <c r="K343" s="18"/>
    </row>
    <row r="344" spans="1:11" x14ac:dyDescent="0.2">
      <c r="J344" s="18"/>
      <c r="K344" s="18"/>
    </row>
    <row r="345" spans="1:11" x14ac:dyDescent="0.2">
      <c r="J345" s="18"/>
      <c r="K345" s="18"/>
    </row>
    <row r="346" spans="1:11" x14ac:dyDescent="0.2">
      <c r="J346" s="18"/>
      <c r="K346" s="18"/>
    </row>
    <row r="347" spans="1:11" x14ac:dyDescent="0.2">
      <c r="J347" s="18"/>
      <c r="K347" s="18"/>
    </row>
    <row r="348" spans="1:11" x14ac:dyDescent="0.2">
      <c r="J348" s="18"/>
      <c r="K348" s="18"/>
    </row>
    <row r="349" spans="1:11" x14ac:dyDescent="0.2">
      <c r="J349" s="18"/>
      <c r="K349" s="18"/>
    </row>
    <row r="350" spans="1:11" x14ac:dyDescent="0.2">
      <c r="J350" s="18"/>
      <c r="K350" s="18"/>
    </row>
    <row r="351" spans="1:11" x14ac:dyDescent="0.2">
      <c r="J351" s="18"/>
      <c r="K351" s="18"/>
    </row>
    <row r="352" spans="1:11" x14ac:dyDescent="0.2">
      <c r="J352" s="18"/>
      <c r="K352" s="18"/>
    </row>
    <row r="353" spans="10:11" x14ac:dyDescent="0.2">
      <c r="J353" s="18"/>
      <c r="K353" s="18"/>
    </row>
    <row r="354" spans="10:11" x14ac:dyDescent="0.2">
      <c r="J354" s="18"/>
      <c r="K354" s="18"/>
    </row>
    <row r="355" spans="10:11" x14ac:dyDescent="0.2">
      <c r="J355" s="18"/>
      <c r="K355" s="18"/>
    </row>
    <row r="356" spans="10:11" x14ac:dyDescent="0.2">
      <c r="J356" s="18"/>
      <c r="K356" s="18"/>
    </row>
    <row r="357" spans="10:11" x14ac:dyDescent="0.2">
      <c r="J357" s="18"/>
      <c r="K357" s="18"/>
    </row>
    <row r="358" spans="10:11" x14ac:dyDescent="0.2">
      <c r="J358" s="18"/>
      <c r="K358" s="18"/>
    </row>
    <row r="359" spans="10:11" x14ac:dyDescent="0.2">
      <c r="J359" s="18"/>
      <c r="K359" s="18"/>
    </row>
    <row r="360" spans="10:11" x14ac:dyDescent="0.2">
      <c r="J360" s="18"/>
      <c r="K360" s="18"/>
    </row>
    <row r="361" spans="10:11" x14ac:dyDescent="0.2">
      <c r="J361" s="18"/>
      <c r="K361" s="18"/>
    </row>
    <row r="362" spans="10:11" x14ac:dyDescent="0.2">
      <c r="J362" s="18"/>
      <c r="K362" s="18"/>
    </row>
    <row r="363" spans="10:11" x14ac:dyDescent="0.2">
      <c r="J363" s="18"/>
      <c r="K363" s="18"/>
    </row>
    <row r="364" spans="10:11" x14ac:dyDescent="0.2">
      <c r="J364" s="18"/>
      <c r="K364" s="18"/>
    </row>
    <row r="365" spans="10:11" x14ac:dyDescent="0.2">
      <c r="J365" s="18"/>
      <c r="K365" s="18"/>
    </row>
    <row r="366" spans="10:11" x14ac:dyDescent="0.2">
      <c r="J366" s="18"/>
      <c r="K366" s="18"/>
    </row>
    <row r="367" spans="10:11" x14ac:dyDescent="0.2">
      <c r="J367" s="18"/>
      <c r="K367" s="18"/>
    </row>
    <row r="368" spans="10:11" x14ac:dyDescent="0.2">
      <c r="J368" s="18"/>
      <c r="K368" s="18"/>
    </row>
    <row r="369" spans="10:11" x14ac:dyDescent="0.2">
      <c r="J369" s="18"/>
      <c r="K369" s="18"/>
    </row>
    <row r="370" spans="10:11" x14ac:dyDescent="0.2">
      <c r="J370" s="18"/>
      <c r="K370" s="18"/>
    </row>
    <row r="371" spans="10:11" x14ac:dyDescent="0.2">
      <c r="J371" s="18"/>
      <c r="K371" s="18"/>
    </row>
    <row r="372" spans="10:11" x14ac:dyDescent="0.2">
      <c r="J372" s="18"/>
      <c r="K372" s="18"/>
    </row>
    <row r="373" spans="10:11" x14ac:dyDescent="0.2">
      <c r="J373" s="18"/>
      <c r="K373" s="18"/>
    </row>
    <row r="374" spans="10:11" x14ac:dyDescent="0.2">
      <c r="J374" s="18"/>
      <c r="K374" s="18"/>
    </row>
    <row r="375" spans="10:11" x14ac:dyDescent="0.2">
      <c r="J375" s="18"/>
      <c r="K375" s="18"/>
    </row>
    <row r="376" spans="10:11" x14ac:dyDescent="0.2">
      <c r="J376" s="18"/>
      <c r="K376" s="18"/>
    </row>
    <row r="377" spans="10:11" x14ac:dyDescent="0.2">
      <c r="J377" s="18"/>
      <c r="K377" s="18"/>
    </row>
    <row r="378" spans="10:11" x14ac:dyDescent="0.2">
      <c r="J378" s="18"/>
      <c r="K378" s="18"/>
    </row>
    <row r="379" spans="10:11" x14ac:dyDescent="0.2">
      <c r="J379" s="18"/>
      <c r="K379" s="18"/>
    </row>
    <row r="380" spans="10:11" x14ac:dyDescent="0.2">
      <c r="J380" s="18"/>
      <c r="K380" s="18"/>
    </row>
    <row r="381" spans="10:11" x14ac:dyDescent="0.2">
      <c r="J381" s="18"/>
      <c r="K381" s="18"/>
    </row>
    <row r="382" spans="10:11" x14ac:dyDescent="0.2">
      <c r="J382" s="18"/>
      <c r="K382" s="18"/>
    </row>
    <row r="383" spans="10:11" x14ac:dyDescent="0.2">
      <c r="J383" s="18"/>
      <c r="K383" s="18"/>
    </row>
    <row r="384" spans="10:11" x14ac:dyDescent="0.2">
      <c r="J384" s="18"/>
      <c r="K384" s="18"/>
    </row>
    <row r="385" spans="10:11" x14ac:dyDescent="0.2">
      <c r="J385" s="18"/>
      <c r="K385" s="18"/>
    </row>
    <row r="386" spans="10:11" x14ac:dyDescent="0.2">
      <c r="J386" s="18"/>
      <c r="K386" s="18"/>
    </row>
    <row r="387" spans="10:11" x14ac:dyDescent="0.2">
      <c r="J387" s="18"/>
      <c r="K387" s="18"/>
    </row>
    <row r="388" spans="10:11" x14ac:dyDescent="0.2">
      <c r="J388" s="18"/>
      <c r="K388" s="18"/>
    </row>
    <row r="389" spans="10:11" x14ac:dyDescent="0.2">
      <c r="J389" s="18"/>
      <c r="K389" s="18"/>
    </row>
    <row r="390" spans="10:11" x14ac:dyDescent="0.2">
      <c r="J390" s="18"/>
      <c r="K390" s="18"/>
    </row>
    <row r="391" spans="10:11" x14ac:dyDescent="0.2">
      <c r="J391" s="18"/>
      <c r="K391" s="18"/>
    </row>
    <row r="392" spans="10:11" x14ac:dyDescent="0.2">
      <c r="J392" s="18"/>
      <c r="K392" s="18"/>
    </row>
    <row r="393" spans="10:11" x14ac:dyDescent="0.2">
      <c r="J393" s="18"/>
      <c r="K393" s="18"/>
    </row>
    <row r="394" spans="10:11" x14ac:dyDescent="0.2">
      <c r="J394" s="18"/>
      <c r="K394" s="18"/>
    </row>
    <row r="395" spans="10:11" x14ac:dyDescent="0.2">
      <c r="J395" s="18"/>
      <c r="K395" s="18"/>
    </row>
    <row r="396" spans="10:11" x14ac:dyDescent="0.2">
      <c r="J396" s="18"/>
      <c r="K396" s="18"/>
    </row>
    <row r="397" spans="10:11" x14ac:dyDescent="0.2">
      <c r="J397" s="18"/>
      <c r="K397" s="18"/>
    </row>
    <row r="398" spans="10:11" x14ac:dyDescent="0.2">
      <c r="J398" s="18"/>
      <c r="K398" s="18"/>
    </row>
    <row r="399" spans="10:11" x14ac:dyDescent="0.2">
      <c r="J399" s="18"/>
      <c r="K399" s="18"/>
    </row>
    <row r="400" spans="10:11" x14ac:dyDescent="0.2">
      <c r="J400" s="18"/>
      <c r="K400" s="18"/>
    </row>
    <row r="401" spans="10:11" x14ac:dyDescent="0.2">
      <c r="J401" s="18"/>
      <c r="K401" s="18"/>
    </row>
    <row r="402" spans="10:11" x14ac:dyDescent="0.2">
      <c r="J402" s="18"/>
      <c r="K402" s="18"/>
    </row>
    <row r="403" spans="10:11" x14ac:dyDescent="0.2">
      <c r="J403" s="18"/>
      <c r="K403" s="18"/>
    </row>
    <row r="404" spans="10:11" x14ac:dyDescent="0.2">
      <c r="J404" s="18"/>
      <c r="K404" s="18"/>
    </row>
    <row r="405" spans="10:11" x14ac:dyDescent="0.2">
      <c r="J405" s="18"/>
      <c r="K405" s="18"/>
    </row>
    <row r="406" spans="10:11" x14ac:dyDescent="0.2">
      <c r="J406" s="18"/>
      <c r="K406" s="18"/>
    </row>
    <row r="407" spans="10:11" x14ac:dyDescent="0.2">
      <c r="J407" s="18"/>
      <c r="K407" s="18"/>
    </row>
    <row r="408" spans="10:11" x14ac:dyDescent="0.2">
      <c r="J408" s="18"/>
      <c r="K408" s="18"/>
    </row>
    <row r="409" spans="10:11" x14ac:dyDescent="0.2">
      <c r="J409" s="18"/>
      <c r="K409" s="18"/>
    </row>
    <row r="410" spans="10:11" x14ac:dyDescent="0.2">
      <c r="J410" s="18"/>
      <c r="K410" s="18"/>
    </row>
    <row r="411" spans="10:11" x14ac:dyDescent="0.2">
      <c r="J411" s="18"/>
      <c r="K411" s="18"/>
    </row>
    <row r="412" spans="10:11" x14ac:dyDescent="0.2">
      <c r="J412" s="18"/>
      <c r="K412" s="18"/>
    </row>
    <row r="413" spans="10:11" x14ac:dyDescent="0.2">
      <c r="J413" s="18"/>
      <c r="K413" s="18"/>
    </row>
    <row r="414" spans="10:11" x14ac:dyDescent="0.2">
      <c r="J414" s="18"/>
      <c r="K414" s="18"/>
    </row>
    <row r="415" spans="10:11" x14ac:dyDescent="0.2">
      <c r="J415" s="18"/>
      <c r="K415" s="18"/>
    </row>
    <row r="416" spans="10:11" x14ac:dyDescent="0.2">
      <c r="J416" s="18"/>
      <c r="K416" s="18"/>
    </row>
    <row r="417" spans="10:11" x14ac:dyDescent="0.2">
      <c r="J417" s="18"/>
      <c r="K417" s="18"/>
    </row>
    <row r="418" spans="10:11" x14ac:dyDescent="0.2">
      <c r="J418" s="18"/>
      <c r="K418" s="18"/>
    </row>
    <row r="419" spans="10:11" x14ac:dyDescent="0.2">
      <c r="J419" s="18"/>
      <c r="K419" s="18"/>
    </row>
    <row r="420" spans="10:11" x14ac:dyDescent="0.2">
      <c r="J420" s="18"/>
      <c r="K420" s="18"/>
    </row>
    <row r="421" spans="10:11" x14ac:dyDescent="0.2">
      <c r="J421" s="18"/>
      <c r="K421" s="18"/>
    </row>
    <row r="422" spans="10:11" x14ac:dyDescent="0.2">
      <c r="J422" s="18"/>
      <c r="K422" s="18"/>
    </row>
    <row r="423" spans="10:11" x14ac:dyDescent="0.2">
      <c r="J423" s="18"/>
      <c r="K423" s="18"/>
    </row>
    <row r="424" spans="10:11" x14ac:dyDescent="0.2">
      <c r="J424" s="18"/>
      <c r="K424" s="18"/>
    </row>
    <row r="425" spans="10:11" x14ac:dyDescent="0.2">
      <c r="J425" s="18"/>
      <c r="K425" s="18"/>
    </row>
    <row r="426" spans="10:11" x14ac:dyDescent="0.2">
      <c r="J426" s="18"/>
      <c r="K426" s="18"/>
    </row>
    <row r="427" spans="10:11" x14ac:dyDescent="0.2">
      <c r="J427" s="18"/>
      <c r="K427" s="18"/>
    </row>
    <row r="428" spans="10:11" x14ac:dyDescent="0.2">
      <c r="J428" s="18"/>
      <c r="K428" s="18"/>
    </row>
    <row r="429" spans="10:11" x14ac:dyDescent="0.2">
      <c r="J429" s="18"/>
      <c r="K429" s="18"/>
    </row>
    <row r="430" spans="10:11" x14ac:dyDescent="0.2">
      <c r="J430" s="18"/>
      <c r="K430" s="18"/>
    </row>
    <row r="431" spans="10:11" x14ac:dyDescent="0.2">
      <c r="J431" s="18"/>
      <c r="K431" s="18"/>
    </row>
    <row r="432" spans="10:11" x14ac:dyDescent="0.2">
      <c r="J432" s="18"/>
      <c r="K432" s="18"/>
    </row>
    <row r="433" spans="10:11" x14ac:dyDescent="0.2">
      <c r="J433" s="18"/>
      <c r="K433" s="18"/>
    </row>
    <row r="434" spans="10:11" x14ac:dyDescent="0.2">
      <c r="J434" s="18"/>
      <c r="K434" s="18"/>
    </row>
    <row r="435" spans="10:11" x14ac:dyDescent="0.2">
      <c r="J435" s="18"/>
      <c r="K435" s="18"/>
    </row>
    <row r="436" spans="10:11" x14ac:dyDescent="0.2">
      <c r="J436" s="18"/>
      <c r="K436" s="18"/>
    </row>
    <row r="437" spans="10:11" x14ac:dyDescent="0.2">
      <c r="J437" s="18"/>
      <c r="K437" s="18"/>
    </row>
    <row r="438" spans="10:11" x14ac:dyDescent="0.2">
      <c r="J438" s="18"/>
      <c r="K438" s="18"/>
    </row>
    <row r="439" spans="10:11" x14ac:dyDescent="0.2">
      <c r="J439" s="18"/>
      <c r="K439" s="18"/>
    </row>
    <row r="440" spans="10:11" x14ac:dyDescent="0.2">
      <c r="J440" s="18"/>
      <c r="K440" s="18"/>
    </row>
    <row r="441" spans="10:11" x14ac:dyDescent="0.2">
      <c r="J441" s="18"/>
      <c r="K441" s="18"/>
    </row>
    <row r="442" spans="10:11" x14ac:dyDescent="0.2">
      <c r="J442" s="18"/>
      <c r="K442" s="18"/>
    </row>
    <row r="443" spans="10:11" x14ac:dyDescent="0.2">
      <c r="J443" s="18"/>
      <c r="K443" s="18"/>
    </row>
    <row r="444" spans="10:11" x14ac:dyDescent="0.2">
      <c r="J444" s="18"/>
      <c r="K444" s="18"/>
    </row>
    <row r="445" spans="10:11" x14ac:dyDescent="0.2">
      <c r="J445" s="18"/>
      <c r="K445" s="18"/>
    </row>
    <row r="446" spans="10:11" x14ac:dyDescent="0.2">
      <c r="J446" s="18"/>
      <c r="K446" s="18"/>
    </row>
    <row r="447" spans="10:11" x14ac:dyDescent="0.2">
      <c r="J447" s="18"/>
      <c r="K447" s="18"/>
    </row>
    <row r="448" spans="10:11" x14ac:dyDescent="0.2">
      <c r="J448" s="18"/>
      <c r="K448" s="18"/>
    </row>
    <row r="449" spans="10:11" x14ac:dyDescent="0.2">
      <c r="J449" s="18"/>
      <c r="K449" s="18"/>
    </row>
    <row r="450" spans="10:11" x14ac:dyDescent="0.2">
      <c r="J450" s="18"/>
      <c r="K450" s="18"/>
    </row>
    <row r="451" spans="10:11" x14ac:dyDescent="0.2">
      <c r="J451" s="18"/>
      <c r="K451" s="18"/>
    </row>
    <row r="452" spans="10:11" x14ac:dyDescent="0.2">
      <c r="J452" s="18"/>
      <c r="K452" s="18"/>
    </row>
    <row r="453" spans="10:11" x14ac:dyDescent="0.2">
      <c r="J453" s="18"/>
      <c r="K453" s="18"/>
    </row>
    <row r="454" spans="10:11" x14ac:dyDescent="0.2">
      <c r="J454" s="18"/>
      <c r="K454" s="18"/>
    </row>
    <row r="455" spans="10:11" x14ac:dyDescent="0.2">
      <c r="J455" s="18"/>
      <c r="K455" s="18"/>
    </row>
    <row r="456" spans="10:11" x14ac:dyDescent="0.2">
      <c r="J456" s="18"/>
      <c r="K456" s="18"/>
    </row>
    <row r="457" spans="10:11" x14ac:dyDescent="0.2">
      <c r="J457" s="18"/>
      <c r="K457" s="18"/>
    </row>
    <row r="458" spans="10:11" x14ac:dyDescent="0.2">
      <c r="J458" s="18"/>
      <c r="K458" s="18"/>
    </row>
    <row r="459" spans="10:11" x14ac:dyDescent="0.2">
      <c r="J459" s="18"/>
      <c r="K459" s="18"/>
    </row>
    <row r="460" spans="10:11" x14ac:dyDescent="0.2">
      <c r="J460" s="18"/>
      <c r="K460" s="18"/>
    </row>
    <row r="461" spans="10:11" x14ac:dyDescent="0.2">
      <c r="J461" s="18"/>
      <c r="K461" s="18"/>
    </row>
    <row r="462" spans="10:11" x14ac:dyDescent="0.2">
      <c r="J462" s="18"/>
      <c r="K462" s="18"/>
    </row>
    <row r="463" spans="10:11" x14ac:dyDescent="0.2">
      <c r="J463" s="18"/>
      <c r="K463" s="18"/>
    </row>
    <row r="464" spans="10:11" x14ac:dyDescent="0.2">
      <c r="J464" s="18"/>
      <c r="K464" s="18"/>
    </row>
    <row r="465" spans="10:11" x14ac:dyDescent="0.2">
      <c r="J465" s="18"/>
      <c r="K465" s="18"/>
    </row>
    <row r="466" spans="10:11" x14ac:dyDescent="0.2">
      <c r="J466" s="18"/>
      <c r="K466" s="18"/>
    </row>
    <row r="467" spans="10:11" x14ac:dyDescent="0.2">
      <c r="J467" s="18"/>
      <c r="K467" s="18"/>
    </row>
    <row r="468" spans="10:11" x14ac:dyDescent="0.2">
      <c r="J468" s="18"/>
      <c r="K468" s="18"/>
    </row>
    <row r="469" spans="10:11" x14ac:dyDescent="0.2">
      <c r="J469" s="18"/>
      <c r="K469" s="18"/>
    </row>
    <row r="470" spans="10:11" x14ac:dyDescent="0.2">
      <c r="J470" s="18"/>
      <c r="K470" s="18"/>
    </row>
    <row r="471" spans="10:11" x14ac:dyDescent="0.2">
      <c r="J471" s="18"/>
      <c r="K471" s="18"/>
    </row>
    <row r="472" spans="10:11" x14ac:dyDescent="0.2">
      <c r="J472" s="18"/>
      <c r="K472" s="18"/>
    </row>
    <row r="473" spans="10:11" x14ac:dyDescent="0.2">
      <c r="J473" s="18"/>
      <c r="K473" s="18"/>
    </row>
    <row r="474" spans="10:11" x14ac:dyDescent="0.2">
      <c r="J474" s="18"/>
      <c r="K474" s="18"/>
    </row>
    <row r="475" spans="10:11" x14ac:dyDescent="0.2">
      <c r="J475" s="18"/>
      <c r="K475" s="18"/>
    </row>
    <row r="476" spans="10:11" x14ac:dyDescent="0.2">
      <c r="J476" s="18"/>
      <c r="K476" s="18"/>
    </row>
    <row r="477" spans="10:11" x14ac:dyDescent="0.2">
      <c r="J477" s="18"/>
      <c r="K477" s="18"/>
    </row>
    <row r="478" spans="10:11" x14ac:dyDescent="0.2">
      <c r="J478" s="18"/>
      <c r="K478" s="18"/>
    </row>
    <row r="479" spans="10:11" x14ac:dyDescent="0.2">
      <c r="J479" s="18"/>
      <c r="K479" s="18"/>
    </row>
    <row r="480" spans="10:11" x14ac:dyDescent="0.2">
      <c r="J480" s="18"/>
      <c r="K480" s="18"/>
    </row>
    <row r="481" spans="10:11" x14ac:dyDescent="0.2">
      <c r="J481" s="18"/>
      <c r="K481" s="18"/>
    </row>
    <row r="482" spans="10:11" x14ac:dyDescent="0.2">
      <c r="J482" s="18"/>
      <c r="K482" s="18"/>
    </row>
    <row r="483" spans="10:11" x14ac:dyDescent="0.2">
      <c r="J483" s="18"/>
      <c r="K483" s="18"/>
    </row>
    <row r="484" spans="10:11" x14ac:dyDescent="0.2">
      <c r="J484" s="18"/>
      <c r="K484" s="18"/>
    </row>
    <row r="485" spans="10:11" x14ac:dyDescent="0.2">
      <c r="J485" s="18"/>
      <c r="K485" s="18"/>
    </row>
    <row r="486" spans="10:11" x14ac:dyDescent="0.2">
      <c r="J486" s="18"/>
      <c r="K486" s="18"/>
    </row>
    <row r="487" spans="10:11" x14ac:dyDescent="0.2">
      <c r="J487" s="18"/>
      <c r="K487" s="18"/>
    </row>
    <row r="488" spans="10:11" x14ac:dyDescent="0.2">
      <c r="J488" s="18"/>
      <c r="K488" s="18"/>
    </row>
    <row r="489" spans="10:11" x14ac:dyDescent="0.2">
      <c r="J489" s="18"/>
      <c r="K489" s="18"/>
    </row>
    <row r="490" spans="10:11" x14ac:dyDescent="0.2">
      <c r="J490" s="18"/>
      <c r="K490" s="18"/>
    </row>
    <row r="491" spans="10:11" x14ac:dyDescent="0.2">
      <c r="J491" s="18"/>
      <c r="K491" s="18"/>
    </row>
    <row r="492" spans="10:11" x14ac:dyDescent="0.2">
      <c r="J492" s="18"/>
      <c r="K492" s="18"/>
    </row>
    <row r="493" spans="10:11" x14ac:dyDescent="0.2">
      <c r="J493" s="18"/>
      <c r="K493" s="18"/>
    </row>
    <row r="494" spans="10:11" x14ac:dyDescent="0.2">
      <c r="J494" s="18"/>
      <c r="K494" s="18"/>
    </row>
    <row r="495" spans="10:11" x14ac:dyDescent="0.2">
      <c r="J495" s="18"/>
      <c r="K495" s="18"/>
    </row>
    <row r="496" spans="10:11" x14ac:dyDescent="0.2">
      <c r="J496" s="18"/>
      <c r="K496" s="18"/>
    </row>
    <row r="497" spans="10:11" x14ac:dyDescent="0.2">
      <c r="J497" s="18"/>
      <c r="K497" s="18"/>
    </row>
    <row r="498" spans="10:11" x14ac:dyDescent="0.2">
      <c r="J498" s="18"/>
      <c r="K498" s="18"/>
    </row>
    <row r="499" spans="10:11" x14ac:dyDescent="0.2">
      <c r="J499" s="18"/>
      <c r="K499" s="18"/>
    </row>
    <row r="500" spans="10:11" x14ac:dyDescent="0.2">
      <c r="J500" s="18"/>
      <c r="K500" s="18"/>
    </row>
    <row r="501" spans="10:11" x14ac:dyDescent="0.2">
      <c r="J501" s="18"/>
      <c r="K501" s="18"/>
    </row>
    <row r="502" spans="10:11" x14ac:dyDescent="0.2">
      <c r="J502" s="18"/>
      <c r="K502" s="18"/>
    </row>
    <row r="503" spans="10:11" x14ac:dyDescent="0.2">
      <c r="J503" s="18"/>
      <c r="K503" s="18"/>
    </row>
    <row r="504" spans="10:11" x14ac:dyDescent="0.2">
      <c r="J504" s="18"/>
      <c r="K504" s="18"/>
    </row>
    <row r="505" spans="10:11" x14ac:dyDescent="0.2">
      <c r="J505" s="18"/>
      <c r="K505" s="18"/>
    </row>
    <row r="506" spans="10:11" x14ac:dyDescent="0.2">
      <c r="J506" s="18"/>
      <c r="K506" s="18"/>
    </row>
    <row r="507" spans="10:11" x14ac:dyDescent="0.2">
      <c r="J507" s="18"/>
      <c r="K507" s="18"/>
    </row>
    <row r="508" spans="10:11" x14ac:dyDescent="0.2">
      <c r="J508" s="18"/>
      <c r="K508" s="18"/>
    </row>
    <row r="509" spans="10:11" x14ac:dyDescent="0.2">
      <c r="J509" s="18"/>
      <c r="K509" s="18"/>
    </row>
    <row r="510" spans="10:11" x14ac:dyDescent="0.2">
      <c r="J510" s="18"/>
      <c r="K510" s="18"/>
    </row>
    <row r="511" spans="10:11" x14ac:dyDescent="0.2">
      <c r="J511" s="18"/>
      <c r="K511" s="18"/>
    </row>
    <row r="512" spans="10:11" x14ac:dyDescent="0.2">
      <c r="J512" s="18"/>
      <c r="K512" s="18"/>
    </row>
    <row r="513" spans="10:11" x14ac:dyDescent="0.2">
      <c r="J513" s="18"/>
      <c r="K513" s="18"/>
    </row>
    <row r="514" spans="10:11" x14ac:dyDescent="0.2">
      <c r="J514" s="18"/>
      <c r="K514" s="18"/>
    </row>
    <row r="515" spans="10:11" x14ac:dyDescent="0.2">
      <c r="J515" s="18"/>
      <c r="K515" s="18"/>
    </row>
    <row r="516" spans="10:11" x14ac:dyDescent="0.2">
      <c r="J516" s="18"/>
      <c r="K516" s="18"/>
    </row>
    <row r="517" spans="10:11" x14ac:dyDescent="0.2">
      <c r="J517" s="18"/>
      <c r="K517" s="18"/>
    </row>
    <row r="518" spans="10:11" x14ac:dyDescent="0.2">
      <c r="J518" s="18"/>
      <c r="K518" s="18"/>
    </row>
    <row r="519" spans="10:11" x14ac:dyDescent="0.2">
      <c r="J519" s="18"/>
      <c r="K519" s="18"/>
    </row>
    <row r="520" spans="10:11" x14ac:dyDescent="0.2">
      <c r="J520" s="18"/>
      <c r="K520" s="18"/>
    </row>
    <row r="521" spans="10:11" x14ac:dyDescent="0.2">
      <c r="J521" s="18"/>
      <c r="K521" s="18"/>
    </row>
    <row r="522" spans="10:11" x14ac:dyDescent="0.2">
      <c r="J522" s="18"/>
      <c r="K522" s="18"/>
    </row>
    <row r="523" spans="10:11" x14ac:dyDescent="0.2">
      <c r="J523" s="18"/>
      <c r="K523" s="18"/>
    </row>
    <row r="524" spans="10:11" x14ac:dyDescent="0.2">
      <c r="J524" s="18"/>
      <c r="K524" s="18"/>
    </row>
    <row r="525" spans="10:11" x14ac:dyDescent="0.2">
      <c r="J525" s="18"/>
      <c r="K525" s="18"/>
    </row>
    <row r="526" spans="10:11" x14ac:dyDescent="0.2">
      <c r="J526" s="18"/>
      <c r="K526" s="18"/>
    </row>
    <row r="527" spans="10:11" x14ac:dyDescent="0.2">
      <c r="J527" s="18"/>
      <c r="K527" s="18"/>
    </row>
    <row r="528" spans="10:11" x14ac:dyDescent="0.2">
      <c r="J528" s="18"/>
      <c r="K528" s="18"/>
    </row>
    <row r="529" spans="10:11" x14ac:dyDescent="0.2">
      <c r="J529" s="18"/>
      <c r="K529" s="18"/>
    </row>
    <row r="530" spans="10:11" x14ac:dyDescent="0.2">
      <c r="J530" s="18"/>
      <c r="K530" s="18"/>
    </row>
    <row r="531" spans="10:11" x14ac:dyDescent="0.2">
      <c r="J531" s="18"/>
      <c r="K531" s="18"/>
    </row>
    <row r="532" spans="10:11" x14ac:dyDescent="0.2">
      <c r="J532" s="18"/>
      <c r="K532" s="18"/>
    </row>
    <row r="533" spans="10:11" x14ac:dyDescent="0.2">
      <c r="J533" s="18"/>
      <c r="K533" s="18"/>
    </row>
    <row r="534" spans="10:11" x14ac:dyDescent="0.2">
      <c r="J534" s="18"/>
      <c r="K534" s="18"/>
    </row>
    <row r="535" spans="10:11" x14ac:dyDescent="0.2">
      <c r="J535" s="18"/>
      <c r="K535" s="18"/>
    </row>
    <row r="536" spans="10:11" x14ac:dyDescent="0.2">
      <c r="J536" s="18"/>
      <c r="K536" s="18"/>
    </row>
    <row r="537" spans="10:11" x14ac:dyDescent="0.2">
      <c r="J537" s="18"/>
      <c r="K537" s="18"/>
    </row>
    <row r="538" spans="10:11" x14ac:dyDescent="0.2">
      <c r="J538" s="18"/>
      <c r="K538" s="18"/>
    </row>
    <row r="539" spans="10:11" x14ac:dyDescent="0.2">
      <c r="J539" s="18"/>
      <c r="K539" s="18"/>
    </row>
    <row r="540" spans="10:11" x14ac:dyDescent="0.2">
      <c r="J540" s="18"/>
      <c r="K540" s="18"/>
    </row>
    <row r="541" spans="10:11" x14ac:dyDescent="0.2">
      <c r="J541" s="18"/>
      <c r="K541" s="18"/>
    </row>
    <row r="542" spans="10:11" x14ac:dyDescent="0.2">
      <c r="J542" s="18"/>
      <c r="K542" s="18"/>
    </row>
    <row r="543" spans="10:11" x14ac:dyDescent="0.2">
      <c r="J543" s="18"/>
      <c r="K543" s="18"/>
    </row>
    <row r="544" spans="10:11" x14ac:dyDescent="0.2">
      <c r="J544" s="18"/>
      <c r="K544" s="18"/>
    </row>
    <row r="545" spans="10:11" x14ac:dyDescent="0.2">
      <c r="J545" s="18"/>
      <c r="K545" s="18"/>
    </row>
    <row r="546" spans="10:11" x14ac:dyDescent="0.2">
      <c r="J546" s="18"/>
      <c r="K546" s="18"/>
    </row>
    <row r="547" spans="10:11" x14ac:dyDescent="0.2">
      <c r="J547" s="18"/>
      <c r="K547" s="18"/>
    </row>
    <row r="548" spans="10:11" x14ac:dyDescent="0.2">
      <c r="J548" s="18"/>
      <c r="K548" s="18"/>
    </row>
    <row r="549" spans="10:11" x14ac:dyDescent="0.2">
      <c r="J549" s="18"/>
      <c r="K549" s="18"/>
    </row>
    <row r="550" spans="10:11" x14ac:dyDescent="0.2">
      <c r="J550" s="18"/>
      <c r="K550" s="18"/>
    </row>
    <row r="551" spans="10:11" x14ac:dyDescent="0.2">
      <c r="J551" s="18"/>
      <c r="K551" s="18"/>
    </row>
    <row r="552" spans="10:11" x14ac:dyDescent="0.2">
      <c r="J552" s="18"/>
      <c r="K552" s="18"/>
    </row>
    <row r="553" spans="10:11" x14ac:dyDescent="0.2">
      <c r="J553" s="18"/>
      <c r="K553" s="18"/>
    </row>
    <row r="554" spans="10:11" x14ac:dyDescent="0.2">
      <c r="J554" s="18"/>
      <c r="K554" s="18"/>
    </row>
    <row r="555" spans="10:11" x14ac:dyDescent="0.2">
      <c r="J555" s="18"/>
      <c r="K555" s="18"/>
    </row>
    <row r="556" spans="10:11" x14ac:dyDescent="0.2">
      <c r="J556" s="18"/>
      <c r="K556" s="18"/>
    </row>
    <row r="557" spans="10:11" x14ac:dyDescent="0.2">
      <c r="J557" s="18"/>
      <c r="K557" s="18"/>
    </row>
    <row r="558" spans="10:11" x14ac:dyDescent="0.2">
      <c r="J558" s="18"/>
      <c r="K558" s="18"/>
    </row>
    <row r="559" spans="10:11" x14ac:dyDescent="0.2">
      <c r="J559" s="18"/>
      <c r="K559" s="18"/>
    </row>
    <row r="560" spans="10:11" x14ac:dyDescent="0.2">
      <c r="J560" s="18"/>
      <c r="K560" s="18"/>
    </row>
    <row r="561" spans="10:11" x14ac:dyDescent="0.2">
      <c r="J561" s="18"/>
      <c r="K561" s="18"/>
    </row>
    <row r="562" spans="10:11" x14ac:dyDescent="0.2">
      <c r="J562" s="18"/>
      <c r="K562" s="18"/>
    </row>
    <row r="563" spans="10:11" x14ac:dyDescent="0.2">
      <c r="J563" s="18"/>
      <c r="K563" s="18"/>
    </row>
    <row r="564" spans="10:11" x14ac:dyDescent="0.2">
      <c r="J564" s="18"/>
      <c r="K564" s="18"/>
    </row>
    <row r="565" spans="10:11" x14ac:dyDescent="0.2">
      <c r="J565" s="18"/>
      <c r="K565" s="18"/>
    </row>
    <row r="566" spans="10:11" x14ac:dyDescent="0.2">
      <c r="J566" s="18"/>
      <c r="K566" s="18"/>
    </row>
    <row r="567" spans="10:11" x14ac:dyDescent="0.2">
      <c r="J567" s="18"/>
      <c r="K567" s="18"/>
    </row>
    <row r="568" spans="10:11" x14ac:dyDescent="0.2">
      <c r="J568" s="18"/>
      <c r="K568" s="18"/>
    </row>
    <row r="569" spans="10:11" x14ac:dyDescent="0.2">
      <c r="J569" s="18"/>
      <c r="K569" s="18"/>
    </row>
    <row r="570" spans="10:11" x14ac:dyDescent="0.2">
      <c r="J570" s="18"/>
      <c r="K570" s="18"/>
    </row>
    <row r="571" spans="10:11" x14ac:dyDescent="0.2">
      <c r="J571" s="18"/>
      <c r="K571" s="18"/>
    </row>
    <row r="572" spans="10:11" x14ac:dyDescent="0.2">
      <c r="J572" s="18"/>
      <c r="K572" s="18"/>
    </row>
    <row r="573" spans="10:11" x14ac:dyDescent="0.2">
      <c r="J573" s="18"/>
      <c r="K573" s="18"/>
    </row>
    <row r="574" spans="10:11" x14ac:dyDescent="0.2">
      <c r="J574" s="18"/>
      <c r="K574" s="18"/>
    </row>
    <row r="575" spans="10:11" x14ac:dyDescent="0.2">
      <c r="J575" s="18"/>
      <c r="K575" s="18"/>
    </row>
    <row r="576" spans="10:11" x14ac:dyDescent="0.2">
      <c r="J576" s="18"/>
      <c r="K576" s="18"/>
    </row>
    <row r="577" spans="10:11" x14ac:dyDescent="0.2">
      <c r="J577" s="18"/>
      <c r="K577" s="18"/>
    </row>
    <row r="578" spans="10:11" x14ac:dyDescent="0.2">
      <c r="J578" s="18"/>
      <c r="K578" s="18"/>
    </row>
    <row r="579" spans="10:11" x14ac:dyDescent="0.2">
      <c r="J579" s="18"/>
      <c r="K579" s="18"/>
    </row>
    <row r="580" spans="10:11" x14ac:dyDescent="0.2">
      <c r="J580" s="18"/>
      <c r="K580" s="18"/>
    </row>
    <row r="581" spans="10:11" x14ac:dyDescent="0.2">
      <c r="J581" s="18"/>
      <c r="K581" s="18"/>
    </row>
    <row r="582" spans="10:11" x14ac:dyDescent="0.2">
      <c r="J582" s="18"/>
      <c r="K582" s="18"/>
    </row>
    <row r="583" spans="10:11" x14ac:dyDescent="0.2">
      <c r="J583" s="18"/>
      <c r="K583" s="18"/>
    </row>
    <row r="584" spans="10:11" x14ac:dyDescent="0.2">
      <c r="J584" s="18"/>
      <c r="K584" s="18"/>
    </row>
    <row r="585" spans="10:11" x14ac:dyDescent="0.2">
      <c r="J585" s="18"/>
      <c r="K585" s="18"/>
    </row>
    <row r="586" spans="10:11" x14ac:dyDescent="0.2">
      <c r="J586" s="18"/>
      <c r="K586" s="18"/>
    </row>
    <row r="587" spans="10:11" x14ac:dyDescent="0.2">
      <c r="J587" s="18"/>
      <c r="K587" s="18"/>
    </row>
    <row r="588" spans="10:11" x14ac:dyDescent="0.2">
      <c r="J588" s="18"/>
      <c r="K588" s="18"/>
    </row>
    <row r="589" spans="10:11" x14ac:dyDescent="0.2">
      <c r="J589" s="18"/>
      <c r="K589" s="18"/>
    </row>
    <row r="590" spans="10:11" x14ac:dyDescent="0.2">
      <c r="J590" s="18"/>
      <c r="K590" s="18"/>
    </row>
    <row r="591" spans="10:11" x14ac:dyDescent="0.2">
      <c r="J591" s="18"/>
      <c r="K591" s="18"/>
    </row>
    <row r="592" spans="10:11" x14ac:dyDescent="0.2">
      <c r="J592" s="18"/>
      <c r="K592" s="18"/>
    </row>
    <row r="593" spans="10:11" x14ac:dyDescent="0.2">
      <c r="J593" s="18"/>
      <c r="K593" s="18"/>
    </row>
    <row r="594" spans="10:11" x14ac:dyDescent="0.2">
      <c r="J594" s="18"/>
      <c r="K594" s="18"/>
    </row>
    <row r="595" spans="10:11" x14ac:dyDescent="0.2">
      <c r="J595" s="18"/>
      <c r="K595" s="18"/>
    </row>
    <row r="596" spans="10:11" x14ac:dyDescent="0.2">
      <c r="J596" s="18"/>
      <c r="K596" s="18"/>
    </row>
    <row r="597" spans="10:11" x14ac:dyDescent="0.2">
      <c r="J597" s="18"/>
      <c r="K597" s="18"/>
    </row>
    <row r="598" spans="10:11" x14ac:dyDescent="0.2">
      <c r="J598" s="18"/>
      <c r="K598" s="18"/>
    </row>
    <row r="599" spans="10:11" x14ac:dyDescent="0.2">
      <c r="J599" s="18"/>
      <c r="K599" s="18"/>
    </row>
    <row r="600" spans="10:11" x14ac:dyDescent="0.2">
      <c r="J600" s="18"/>
      <c r="K600" s="18"/>
    </row>
    <row r="601" spans="10:11" x14ac:dyDescent="0.2">
      <c r="J601" s="18"/>
      <c r="K601" s="18"/>
    </row>
    <row r="602" spans="10:11" x14ac:dyDescent="0.2">
      <c r="J602" s="18"/>
      <c r="K602" s="18"/>
    </row>
    <row r="603" spans="10:11" x14ac:dyDescent="0.2">
      <c r="J603" s="18"/>
      <c r="K603" s="18"/>
    </row>
    <row r="604" spans="10:11" x14ac:dyDescent="0.2">
      <c r="J604" s="18"/>
      <c r="K604" s="18"/>
    </row>
    <row r="605" spans="10:11" x14ac:dyDescent="0.2">
      <c r="J605" s="18"/>
      <c r="K605" s="18"/>
    </row>
    <row r="606" spans="10:11" x14ac:dyDescent="0.2">
      <c r="J606" s="18"/>
      <c r="K606" s="18"/>
    </row>
    <row r="607" spans="10:11" x14ac:dyDescent="0.2">
      <c r="J607" s="18"/>
      <c r="K607" s="18"/>
    </row>
    <row r="608" spans="10:11" x14ac:dyDescent="0.2">
      <c r="J608" s="18"/>
      <c r="K608" s="18"/>
    </row>
    <row r="609" spans="10:11" x14ac:dyDescent="0.2">
      <c r="J609" s="18"/>
      <c r="K609" s="18"/>
    </row>
    <row r="610" spans="10:11" x14ac:dyDescent="0.2">
      <c r="J610" s="18"/>
      <c r="K610" s="18"/>
    </row>
    <row r="611" spans="10:11" x14ac:dyDescent="0.2">
      <c r="J611" s="18"/>
      <c r="K611" s="18"/>
    </row>
    <row r="612" spans="10:11" x14ac:dyDescent="0.2">
      <c r="J612" s="18"/>
      <c r="K612" s="18"/>
    </row>
    <row r="613" spans="10:11" x14ac:dyDescent="0.2">
      <c r="J613" s="18"/>
      <c r="K613" s="18"/>
    </row>
    <row r="614" spans="10:11" x14ac:dyDescent="0.2">
      <c r="J614" s="18"/>
      <c r="K614" s="18"/>
    </row>
    <row r="615" spans="10:11" x14ac:dyDescent="0.2">
      <c r="J615" s="18"/>
      <c r="K615" s="18"/>
    </row>
    <row r="616" spans="10:11" x14ac:dyDescent="0.2">
      <c r="J616" s="18"/>
      <c r="K616" s="18"/>
    </row>
    <row r="617" spans="10:11" x14ac:dyDescent="0.2">
      <c r="J617" s="18"/>
      <c r="K617" s="18"/>
    </row>
    <row r="618" spans="10:11" x14ac:dyDescent="0.2">
      <c r="J618" s="18"/>
      <c r="K618" s="18"/>
    </row>
    <row r="619" spans="10:11" x14ac:dyDescent="0.2">
      <c r="J619" s="18"/>
      <c r="K619" s="18"/>
    </row>
    <row r="620" spans="10:11" x14ac:dyDescent="0.2">
      <c r="J620" s="18"/>
      <c r="K620" s="18"/>
    </row>
    <row r="621" spans="10:11" x14ac:dyDescent="0.2">
      <c r="J621" s="18"/>
      <c r="K621" s="18"/>
    </row>
    <row r="622" spans="10:11" x14ac:dyDescent="0.2">
      <c r="J622" s="18"/>
      <c r="K622" s="18"/>
    </row>
    <row r="623" spans="10:11" x14ac:dyDescent="0.2">
      <c r="J623" s="18"/>
      <c r="K623" s="18"/>
    </row>
    <row r="624" spans="10:11" x14ac:dyDescent="0.2">
      <c r="J624" s="18"/>
      <c r="K624" s="18"/>
    </row>
    <row r="625" spans="10:11" x14ac:dyDescent="0.2">
      <c r="J625" s="18"/>
      <c r="K625" s="18"/>
    </row>
    <row r="626" spans="10:11" x14ac:dyDescent="0.2">
      <c r="J626" s="18"/>
      <c r="K626" s="18"/>
    </row>
    <row r="627" spans="10:11" x14ac:dyDescent="0.2">
      <c r="J627" s="18"/>
      <c r="K627" s="18"/>
    </row>
    <row r="628" spans="10:11" x14ac:dyDescent="0.2">
      <c r="J628" s="18"/>
      <c r="K628" s="18"/>
    </row>
    <row r="629" spans="10:11" x14ac:dyDescent="0.2">
      <c r="J629" s="18"/>
      <c r="K629" s="18"/>
    </row>
    <row r="630" spans="10:11" x14ac:dyDescent="0.2">
      <c r="J630" s="18"/>
      <c r="K630" s="18"/>
    </row>
    <row r="631" spans="10:11" x14ac:dyDescent="0.2">
      <c r="J631" s="18"/>
      <c r="K631" s="18"/>
    </row>
    <row r="632" spans="10:11" x14ac:dyDescent="0.2">
      <c r="J632" s="18"/>
      <c r="K632" s="18"/>
    </row>
    <row r="633" spans="10:11" x14ac:dyDescent="0.2">
      <c r="J633" s="18"/>
      <c r="K633" s="18"/>
    </row>
    <row r="634" spans="10:11" x14ac:dyDescent="0.2">
      <c r="J634" s="18"/>
      <c r="K634" s="18"/>
    </row>
    <row r="635" spans="10:11" x14ac:dyDescent="0.2">
      <c r="J635" s="18"/>
      <c r="K635" s="18"/>
    </row>
    <row r="636" spans="10:11" x14ac:dyDescent="0.2">
      <c r="J636" s="18"/>
      <c r="K636" s="18"/>
    </row>
    <row r="637" spans="10:11" x14ac:dyDescent="0.2">
      <c r="J637" s="18"/>
      <c r="K637" s="18"/>
    </row>
    <row r="638" spans="10:11" x14ac:dyDescent="0.2">
      <c r="J638" s="18"/>
      <c r="K638" s="18"/>
    </row>
    <row r="639" spans="10:11" x14ac:dyDescent="0.2">
      <c r="J639" s="18"/>
      <c r="K639" s="18"/>
    </row>
    <row r="640" spans="10:11" x14ac:dyDescent="0.2">
      <c r="J640" s="18"/>
      <c r="K640" s="18"/>
    </row>
    <row r="641" spans="10:11" x14ac:dyDescent="0.2">
      <c r="J641" s="18"/>
      <c r="K641" s="18"/>
    </row>
    <row r="642" spans="10:11" x14ac:dyDescent="0.2">
      <c r="J642" s="18"/>
      <c r="K642" s="18"/>
    </row>
    <row r="643" spans="10:11" x14ac:dyDescent="0.2">
      <c r="J643" s="18"/>
      <c r="K643" s="18"/>
    </row>
    <row r="644" spans="10:11" x14ac:dyDescent="0.2">
      <c r="J644" s="18"/>
      <c r="K644" s="18"/>
    </row>
    <row r="645" spans="10:11" x14ac:dyDescent="0.2">
      <c r="J645" s="18"/>
      <c r="K645" s="18"/>
    </row>
    <row r="646" spans="10:11" x14ac:dyDescent="0.2">
      <c r="J646" s="18"/>
      <c r="K646" s="18"/>
    </row>
    <row r="647" spans="10:11" x14ac:dyDescent="0.2">
      <c r="J647" s="18"/>
      <c r="K647" s="18"/>
    </row>
    <row r="648" spans="10:11" x14ac:dyDescent="0.2">
      <c r="J648" s="18"/>
      <c r="K648" s="18"/>
    </row>
    <row r="649" spans="10:11" x14ac:dyDescent="0.2">
      <c r="J649" s="18"/>
      <c r="K649" s="18"/>
    </row>
    <row r="650" spans="10:11" x14ac:dyDescent="0.2">
      <c r="J650" s="18"/>
      <c r="K650" s="18"/>
    </row>
    <row r="651" spans="10:11" x14ac:dyDescent="0.2">
      <c r="J651" s="18"/>
      <c r="K651" s="18"/>
    </row>
    <row r="652" spans="10:11" x14ac:dyDescent="0.2">
      <c r="J652" s="18"/>
      <c r="K652" s="18"/>
    </row>
    <row r="653" spans="10:11" x14ac:dyDescent="0.2">
      <c r="J653" s="18"/>
      <c r="K653" s="18"/>
    </row>
    <row r="654" spans="10:11" x14ac:dyDescent="0.2">
      <c r="J654" s="18"/>
      <c r="K654" s="18"/>
    </row>
    <row r="655" spans="10:11" x14ac:dyDescent="0.2">
      <c r="J655" s="18"/>
      <c r="K655" s="18"/>
    </row>
    <row r="656" spans="10:11" x14ac:dyDescent="0.2">
      <c r="J656" s="18"/>
      <c r="K656" s="18"/>
    </row>
    <row r="657" spans="10:11" x14ac:dyDescent="0.2">
      <c r="J657" s="18"/>
      <c r="K657" s="18"/>
    </row>
    <row r="658" spans="10:11" x14ac:dyDescent="0.2">
      <c r="J658" s="18"/>
      <c r="K658" s="18"/>
    </row>
    <row r="659" spans="10:11" x14ac:dyDescent="0.2">
      <c r="J659" s="18"/>
      <c r="K659" s="18"/>
    </row>
    <row r="660" spans="10:11" x14ac:dyDescent="0.2">
      <c r="J660" s="18"/>
      <c r="K660" s="18"/>
    </row>
    <row r="661" spans="10:11" x14ac:dyDescent="0.2">
      <c r="J661" s="18"/>
      <c r="K661" s="18"/>
    </row>
    <row r="662" spans="10:11" x14ac:dyDescent="0.2">
      <c r="J662" s="18"/>
      <c r="K662" s="18"/>
    </row>
    <row r="663" spans="10:11" x14ac:dyDescent="0.2">
      <c r="J663" s="18"/>
      <c r="K663" s="18"/>
    </row>
    <row r="664" spans="10:11" x14ac:dyDescent="0.2">
      <c r="J664" s="18"/>
      <c r="K664" s="18"/>
    </row>
    <row r="665" spans="10:11" x14ac:dyDescent="0.2">
      <c r="J665" s="18"/>
      <c r="K665" s="18"/>
    </row>
    <row r="666" spans="10:11" x14ac:dyDescent="0.2">
      <c r="J666" s="18"/>
      <c r="K666" s="18"/>
    </row>
    <row r="667" spans="10:11" x14ac:dyDescent="0.2">
      <c r="J667" s="18"/>
      <c r="K667" s="18"/>
    </row>
    <row r="668" spans="10:11" x14ac:dyDescent="0.2">
      <c r="J668" s="18"/>
      <c r="K668" s="18"/>
    </row>
    <row r="669" spans="10:11" x14ac:dyDescent="0.2">
      <c r="J669" s="18"/>
      <c r="K669" s="18"/>
    </row>
    <row r="670" spans="10:11" x14ac:dyDescent="0.2">
      <c r="J670" s="18"/>
      <c r="K670" s="18"/>
    </row>
    <row r="671" spans="10:11" x14ac:dyDescent="0.2">
      <c r="J671" s="18"/>
      <c r="K671" s="18"/>
    </row>
    <row r="672" spans="10:11" x14ac:dyDescent="0.2">
      <c r="J672" s="18"/>
      <c r="K672" s="18"/>
    </row>
    <row r="673" spans="10:11" x14ac:dyDescent="0.2">
      <c r="J673" s="18"/>
      <c r="K673" s="18"/>
    </row>
    <row r="674" spans="10:11" x14ac:dyDescent="0.2">
      <c r="J674" s="18"/>
      <c r="K674" s="18"/>
    </row>
    <row r="675" spans="10:11" x14ac:dyDescent="0.2">
      <c r="J675" s="18"/>
      <c r="K675" s="18"/>
    </row>
    <row r="676" spans="10:11" x14ac:dyDescent="0.2">
      <c r="J676" s="18"/>
      <c r="K676" s="18"/>
    </row>
    <row r="677" spans="10:11" x14ac:dyDescent="0.2">
      <c r="J677" s="18"/>
      <c r="K677" s="18"/>
    </row>
    <row r="678" spans="10:11" x14ac:dyDescent="0.2">
      <c r="J678" s="18"/>
      <c r="K678" s="18"/>
    </row>
    <row r="679" spans="10:11" x14ac:dyDescent="0.2">
      <c r="J679" s="18"/>
      <c r="K679" s="18"/>
    </row>
    <row r="680" spans="10:11" x14ac:dyDescent="0.2">
      <c r="J680" s="18"/>
      <c r="K680" s="18"/>
    </row>
    <row r="681" spans="10:11" x14ac:dyDescent="0.2">
      <c r="J681" s="18"/>
      <c r="K681" s="18"/>
    </row>
    <row r="682" spans="10:11" x14ac:dyDescent="0.2">
      <c r="J682" s="18"/>
      <c r="K682" s="18"/>
    </row>
    <row r="683" spans="10:11" x14ac:dyDescent="0.2">
      <c r="J683" s="18"/>
      <c r="K683" s="18"/>
    </row>
    <row r="684" spans="10:11" x14ac:dyDescent="0.2">
      <c r="J684" s="18"/>
      <c r="K684" s="18"/>
    </row>
    <row r="685" spans="10:11" x14ac:dyDescent="0.2">
      <c r="J685" s="18"/>
      <c r="K685" s="18"/>
    </row>
    <row r="686" spans="10:11" x14ac:dyDescent="0.2">
      <c r="J686" s="18"/>
      <c r="K686" s="18"/>
    </row>
    <row r="687" spans="10:11" x14ac:dyDescent="0.2">
      <c r="J687" s="18"/>
      <c r="K687" s="18"/>
    </row>
    <row r="688" spans="10:11" x14ac:dyDescent="0.2">
      <c r="J688" s="18"/>
      <c r="K688" s="18"/>
    </row>
    <row r="689" spans="10:11" x14ac:dyDescent="0.2">
      <c r="J689" s="18"/>
      <c r="K689" s="18"/>
    </row>
    <row r="690" spans="10:11" x14ac:dyDescent="0.2">
      <c r="J690" s="18"/>
      <c r="K690" s="18"/>
    </row>
    <row r="691" spans="10:11" x14ac:dyDescent="0.2">
      <c r="J691" s="18"/>
      <c r="K691" s="18"/>
    </row>
    <row r="692" spans="10:11" x14ac:dyDescent="0.2">
      <c r="J692" s="18"/>
      <c r="K692" s="18"/>
    </row>
    <row r="693" spans="10:11" x14ac:dyDescent="0.2">
      <c r="J693" s="18"/>
      <c r="K693" s="18"/>
    </row>
    <row r="694" spans="10:11" x14ac:dyDescent="0.2">
      <c r="J694" s="18"/>
      <c r="K694" s="18"/>
    </row>
    <row r="695" spans="10:11" x14ac:dyDescent="0.2">
      <c r="J695" s="18"/>
      <c r="K695" s="18"/>
    </row>
    <row r="696" spans="10:11" x14ac:dyDescent="0.2">
      <c r="J696" s="18"/>
      <c r="K696" s="18"/>
    </row>
    <row r="697" spans="10:11" x14ac:dyDescent="0.2">
      <c r="J697" s="18"/>
      <c r="K697" s="18"/>
    </row>
    <row r="698" spans="10:11" x14ac:dyDescent="0.2">
      <c r="J698" s="18"/>
      <c r="K698" s="18"/>
    </row>
    <row r="699" spans="10:11" x14ac:dyDescent="0.2">
      <c r="J699" s="18"/>
      <c r="K699" s="18"/>
    </row>
    <row r="700" spans="10:11" x14ac:dyDescent="0.2">
      <c r="J700" s="18"/>
      <c r="K700" s="18"/>
    </row>
    <row r="701" spans="10:11" x14ac:dyDescent="0.2">
      <c r="J701" s="18"/>
      <c r="K701" s="18"/>
    </row>
    <row r="702" spans="10:11" x14ac:dyDescent="0.2">
      <c r="J702" s="18"/>
      <c r="K702" s="18"/>
    </row>
    <row r="703" spans="10:11" x14ac:dyDescent="0.2">
      <c r="J703" s="18"/>
      <c r="K703" s="18"/>
    </row>
    <row r="704" spans="10:11" x14ac:dyDescent="0.2">
      <c r="J704" s="18"/>
      <c r="K704" s="18"/>
    </row>
    <row r="705" spans="10:11" x14ac:dyDescent="0.2">
      <c r="J705" s="18"/>
      <c r="K705" s="18"/>
    </row>
    <row r="706" spans="10:11" x14ac:dyDescent="0.2">
      <c r="J706" s="18"/>
      <c r="K706" s="18"/>
    </row>
    <row r="707" spans="10:11" x14ac:dyDescent="0.2">
      <c r="J707" s="18"/>
      <c r="K707" s="18"/>
    </row>
    <row r="708" spans="10:11" x14ac:dyDescent="0.2">
      <c r="J708" s="18"/>
      <c r="K708" s="18"/>
    </row>
    <row r="709" spans="10:11" x14ac:dyDescent="0.2">
      <c r="J709" s="18"/>
      <c r="K709" s="18"/>
    </row>
    <row r="710" spans="10:11" x14ac:dyDescent="0.2">
      <c r="J710" s="18"/>
      <c r="K710" s="18"/>
    </row>
    <row r="711" spans="10:11" x14ac:dyDescent="0.2">
      <c r="J711" s="18"/>
      <c r="K711" s="18"/>
    </row>
    <row r="712" spans="10:11" x14ac:dyDescent="0.2">
      <c r="J712" s="18"/>
      <c r="K712" s="18"/>
    </row>
    <row r="713" spans="10:11" x14ac:dyDescent="0.2">
      <c r="J713" s="18"/>
      <c r="K713" s="18"/>
    </row>
    <row r="714" spans="10:11" x14ac:dyDescent="0.2">
      <c r="J714" s="18"/>
      <c r="K714" s="18"/>
    </row>
    <row r="715" spans="10:11" x14ac:dyDescent="0.2">
      <c r="J715" s="18"/>
      <c r="K715" s="18"/>
    </row>
    <row r="716" spans="10:11" x14ac:dyDescent="0.2">
      <c r="J716" s="18"/>
      <c r="K716" s="18"/>
    </row>
    <row r="717" spans="10:11" x14ac:dyDescent="0.2">
      <c r="J717" s="18"/>
      <c r="K717" s="18"/>
    </row>
    <row r="718" spans="10:11" x14ac:dyDescent="0.2">
      <c r="J718" s="18"/>
      <c r="K718" s="18"/>
    </row>
    <row r="719" spans="10:11" x14ac:dyDescent="0.2">
      <c r="J719" s="18"/>
      <c r="K719" s="18"/>
    </row>
    <row r="720" spans="10:11" x14ac:dyDescent="0.2">
      <c r="J720" s="18"/>
      <c r="K720" s="18"/>
    </row>
    <row r="721" spans="10:11" x14ac:dyDescent="0.2">
      <c r="J721" s="18"/>
      <c r="K721" s="18"/>
    </row>
    <row r="722" spans="10:11" x14ac:dyDescent="0.2">
      <c r="J722" s="18"/>
      <c r="K722" s="18"/>
    </row>
    <row r="723" spans="10:11" x14ac:dyDescent="0.2">
      <c r="J723" s="18"/>
      <c r="K723" s="18"/>
    </row>
    <row r="724" spans="10:11" x14ac:dyDescent="0.2">
      <c r="J724" s="18"/>
      <c r="K724" s="18"/>
    </row>
    <row r="725" spans="10:11" x14ac:dyDescent="0.2">
      <c r="J725" s="18"/>
      <c r="K725" s="18"/>
    </row>
    <row r="726" spans="10:11" x14ac:dyDescent="0.2">
      <c r="J726" s="18"/>
      <c r="K726" s="18"/>
    </row>
    <row r="727" spans="10:11" x14ac:dyDescent="0.2">
      <c r="J727" s="18"/>
      <c r="K727" s="18"/>
    </row>
    <row r="728" spans="10:11" x14ac:dyDescent="0.2">
      <c r="J728" s="18"/>
      <c r="K728" s="18"/>
    </row>
    <row r="729" spans="10:11" x14ac:dyDescent="0.2">
      <c r="J729" s="18"/>
      <c r="K729" s="18"/>
    </row>
    <row r="730" spans="10:11" x14ac:dyDescent="0.2">
      <c r="J730" s="18"/>
      <c r="K730" s="18"/>
    </row>
    <row r="731" spans="10:11" x14ac:dyDescent="0.2">
      <c r="J731" s="18"/>
      <c r="K731" s="18"/>
    </row>
    <row r="732" spans="10:11" x14ac:dyDescent="0.2">
      <c r="J732" s="18"/>
      <c r="K732" s="18"/>
    </row>
    <row r="733" spans="10:11" x14ac:dyDescent="0.2">
      <c r="J733" s="18"/>
      <c r="K733" s="18"/>
    </row>
    <row r="734" spans="10:11" x14ac:dyDescent="0.2">
      <c r="J734" s="18"/>
      <c r="K734" s="18"/>
    </row>
    <row r="735" spans="10:11" x14ac:dyDescent="0.2">
      <c r="J735" s="18"/>
      <c r="K735" s="18"/>
    </row>
    <row r="736" spans="10:11" x14ac:dyDescent="0.2">
      <c r="J736" s="18"/>
      <c r="K736" s="18"/>
    </row>
    <row r="737" spans="10:11" x14ac:dyDescent="0.2">
      <c r="J737" s="18"/>
      <c r="K737" s="18"/>
    </row>
    <row r="738" spans="10:11" x14ac:dyDescent="0.2">
      <c r="J738" s="18"/>
      <c r="K738" s="18"/>
    </row>
    <row r="739" spans="10:11" x14ac:dyDescent="0.2">
      <c r="J739" s="18"/>
      <c r="K739" s="18"/>
    </row>
    <row r="740" spans="10:11" x14ac:dyDescent="0.2">
      <c r="J740" s="18"/>
      <c r="K740" s="18"/>
    </row>
    <row r="741" spans="10:11" x14ac:dyDescent="0.2">
      <c r="J741" s="18"/>
      <c r="K741" s="18"/>
    </row>
    <row r="742" spans="10:11" x14ac:dyDescent="0.2">
      <c r="J742" s="18"/>
      <c r="K742" s="18"/>
    </row>
    <row r="743" spans="10:11" x14ac:dyDescent="0.2">
      <c r="J743" s="18"/>
      <c r="K743" s="18"/>
    </row>
    <row r="744" spans="10:11" x14ac:dyDescent="0.2">
      <c r="J744" s="18"/>
      <c r="K744" s="18"/>
    </row>
    <row r="745" spans="10:11" x14ac:dyDescent="0.2">
      <c r="J745" s="18"/>
      <c r="K745" s="18"/>
    </row>
    <row r="746" spans="10:11" x14ac:dyDescent="0.2">
      <c r="J746" s="18"/>
      <c r="K746" s="18"/>
    </row>
    <row r="747" spans="10:11" x14ac:dyDescent="0.2">
      <c r="J747" s="18"/>
      <c r="K747" s="18"/>
    </row>
    <row r="748" spans="10:11" x14ac:dyDescent="0.2">
      <c r="J748" s="18"/>
      <c r="K748" s="18"/>
    </row>
    <row r="749" spans="10:11" x14ac:dyDescent="0.2">
      <c r="J749" s="18"/>
      <c r="K749" s="18"/>
    </row>
    <row r="750" spans="10:11" x14ac:dyDescent="0.2">
      <c r="J750" s="18"/>
      <c r="K750" s="18"/>
    </row>
    <row r="751" spans="10:11" x14ac:dyDescent="0.2">
      <c r="J751" s="18"/>
      <c r="K751" s="18"/>
    </row>
    <row r="752" spans="10:11" x14ac:dyDescent="0.2">
      <c r="J752" s="18"/>
      <c r="K752" s="18"/>
    </row>
    <row r="753" spans="10:11" x14ac:dyDescent="0.2">
      <c r="J753" s="18"/>
      <c r="K753" s="18"/>
    </row>
    <row r="754" spans="10:11" x14ac:dyDescent="0.2">
      <c r="J754" s="18"/>
      <c r="K754" s="18"/>
    </row>
    <row r="755" spans="10:11" x14ac:dyDescent="0.2">
      <c r="J755" s="18"/>
      <c r="K755" s="18"/>
    </row>
    <row r="756" spans="10:11" x14ac:dyDescent="0.2">
      <c r="J756" s="18"/>
      <c r="K756" s="18"/>
    </row>
    <row r="757" spans="10:11" x14ac:dyDescent="0.2">
      <c r="J757" s="18"/>
      <c r="K757" s="18"/>
    </row>
    <row r="758" spans="10:11" x14ac:dyDescent="0.2">
      <c r="J758" s="18"/>
      <c r="K758" s="18"/>
    </row>
    <row r="759" spans="10:11" x14ac:dyDescent="0.2">
      <c r="J759" s="18"/>
      <c r="K759" s="18"/>
    </row>
    <row r="760" spans="10:11" x14ac:dyDescent="0.2">
      <c r="J760" s="18"/>
      <c r="K760" s="18"/>
    </row>
    <row r="761" spans="10:11" x14ac:dyDescent="0.2">
      <c r="J761" s="18"/>
      <c r="K761" s="18"/>
    </row>
    <row r="762" spans="10:11" x14ac:dyDescent="0.2">
      <c r="J762" s="18"/>
      <c r="K762" s="18"/>
    </row>
    <row r="763" spans="10:11" x14ac:dyDescent="0.2">
      <c r="J763" s="18"/>
      <c r="K763" s="18"/>
    </row>
    <row r="764" spans="10:11" x14ac:dyDescent="0.2">
      <c r="J764" s="18"/>
      <c r="K764" s="18"/>
    </row>
    <row r="765" spans="10:11" x14ac:dyDescent="0.2">
      <c r="J765" s="18"/>
      <c r="K765" s="18"/>
    </row>
    <row r="766" spans="10:11" x14ac:dyDescent="0.2">
      <c r="J766" s="18"/>
      <c r="K766" s="18"/>
    </row>
    <row r="767" spans="10:11" x14ac:dyDescent="0.2">
      <c r="J767" s="18"/>
      <c r="K767" s="18"/>
    </row>
    <row r="768" spans="10:11" x14ac:dyDescent="0.2">
      <c r="J768" s="18"/>
      <c r="K768" s="18"/>
    </row>
    <row r="769" spans="10:11" x14ac:dyDescent="0.2">
      <c r="J769" s="18"/>
      <c r="K769" s="18"/>
    </row>
    <row r="770" spans="10:11" x14ac:dyDescent="0.2">
      <c r="J770" s="18"/>
      <c r="K770" s="18"/>
    </row>
    <row r="771" spans="10:11" x14ac:dyDescent="0.2">
      <c r="J771" s="18"/>
      <c r="K771" s="18"/>
    </row>
    <row r="772" spans="10:11" x14ac:dyDescent="0.2">
      <c r="J772" s="18"/>
      <c r="K772" s="18"/>
    </row>
    <row r="773" spans="10:11" x14ac:dyDescent="0.2">
      <c r="J773" s="18"/>
      <c r="K773" s="18"/>
    </row>
    <row r="774" spans="10:11" x14ac:dyDescent="0.2">
      <c r="J774" s="18"/>
      <c r="K774" s="18"/>
    </row>
    <row r="775" spans="10:11" x14ac:dyDescent="0.2">
      <c r="J775" s="18"/>
      <c r="K775" s="18"/>
    </row>
    <row r="776" spans="10:11" x14ac:dyDescent="0.2">
      <c r="J776" s="18"/>
      <c r="K776" s="18"/>
    </row>
    <row r="777" spans="10:11" x14ac:dyDescent="0.2">
      <c r="J777" s="18"/>
      <c r="K777" s="18"/>
    </row>
    <row r="778" spans="10:11" x14ac:dyDescent="0.2">
      <c r="J778" s="18"/>
      <c r="K778" s="18"/>
    </row>
    <row r="779" spans="10:11" x14ac:dyDescent="0.2">
      <c r="J779" s="18"/>
      <c r="K779" s="18"/>
    </row>
    <row r="780" spans="10:11" x14ac:dyDescent="0.2">
      <c r="J780" s="18"/>
      <c r="K780" s="18"/>
    </row>
    <row r="781" spans="10:11" x14ac:dyDescent="0.2">
      <c r="J781" s="18"/>
      <c r="K781" s="18"/>
    </row>
    <row r="782" spans="10:11" x14ac:dyDescent="0.2">
      <c r="J782" s="18"/>
      <c r="K782" s="18"/>
    </row>
    <row r="783" spans="10:11" x14ac:dyDescent="0.2">
      <c r="J783" s="18"/>
      <c r="K783" s="18"/>
    </row>
    <row r="784" spans="10:11" x14ac:dyDescent="0.2">
      <c r="J784" s="18"/>
      <c r="K784" s="18"/>
    </row>
    <row r="785" spans="10:11" x14ac:dyDescent="0.2">
      <c r="J785" s="18"/>
      <c r="K785" s="18"/>
    </row>
    <row r="786" spans="10:11" x14ac:dyDescent="0.2">
      <c r="J786" s="18"/>
      <c r="K786" s="18"/>
    </row>
    <row r="787" spans="10:11" x14ac:dyDescent="0.2">
      <c r="J787" s="18"/>
      <c r="K787" s="18"/>
    </row>
    <row r="788" spans="10:11" x14ac:dyDescent="0.2">
      <c r="J788" s="18"/>
      <c r="K788" s="18"/>
    </row>
    <row r="789" spans="10:11" x14ac:dyDescent="0.2">
      <c r="J789" s="18"/>
      <c r="K789" s="18"/>
    </row>
    <row r="790" spans="10:11" x14ac:dyDescent="0.2">
      <c r="J790" s="18"/>
      <c r="K790" s="18"/>
    </row>
    <row r="791" spans="10:11" x14ac:dyDescent="0.2">
      <c r="J791" s="18"/>
      <c r="K791" s="18"/>
    </row>
    <row r="792" spans="10:11" x14ac:dyDescent="0.2">
      <c r="J792" s="18"/>
      <c r="K792" s="18"/>
    </row>
    <row r="793" spans="10:11" x14ac:dyDescent="0.2">
      <c r="J793" s="18"/>
      <c r="K793" s="18"/>
    </row>
    <row r="794" spans="10:11" x14ac:dyDescent="0.2">
      <c r="J794" s="18"/>
      <c r="K794" s="18"/>
    </row>
    <row r="795" spans="10:11" x14ac:dyDescent="0.2">
      <c r="J795" s="18"/>
      <c r="K795" s="18"/>
    </row>
    <row r="796" spans="10:11" x14ac:dyDescent="0.2">
      <c r="J796" s="18"/>
      <c r="K796" s="18"/>
    </row>
    <row r="797" spans="10:11" x14ac:dyDescent="0.2">
      <c r="J797" s="18"/>
      <c r="K797" s="18"/>
    </row>
    <row r="798" spans="10:11" x14ac:dyDescent="0.2">
      <c r="J798" s="18"/>
      <c r="K798" s="18"/>
    </row>
    <row r="799" spans="10:11" x14ac:dyDescent="0.2">
      <c r="J799" s="18"/>
      <c r="K799" s="18"/>
    </row>
    <row r="800" spans="10:11" x14ac:dyDescent="0.2">
      <c r="J800" s="18"/>
      <c r="K800" s="18"/>
    </row>
    <row r="801" spans="10:11" x14ac:dyDescent="0.2">
      <c r="J801" s="18"/>
      <c r="K801" s="18"/>
    </row>
    <row r="802" spans="10:11" x14ac:dyDescent="0.2">
      <c r="J802" s="18"/>
      <c r="K802" s="18"/>
    </row>
    <row r="803" spans="10:11" x14ac:dyDescent="0.2">
      <c r="J803" s="18"/>
      <c r="K803" s="18"/>
    </row>
    <row r="804" spans="10:11" x14ac:dyDescent="0.2">
      <c r="J804" s="18"/>
      <c r="K804" s="18"/>
    </row>
    <row r="805" spans="10:11" x14ac:dyDescent="0.2">
      <c r="J805" s="18"/>
      <c r="K805" s="18"/>
    </row>
    <row r="806" spans="10:11" x14ac:dyDescent="0.2">
      <c r="J806" s="18"/>
      <c r="K806" s="18"/>
    </row>
    <row r="807" spans="10:11" x14ac:dyDescent="0.2">
      <c r="J807" s="18"/>
      <c r="K807" s="18"/>
    </row>
    <row r="808" spans="10:11" x14ac:dyDescent="0.2">
      <c r="J808" s="18"/>
      <c r="K808" s="18"/>
    </row>
    <row r="809" spans="10:11" x14ac:dyDescent="0.2">
      <c r="J809" s="18"/>
      <c r="K809" s="18"/>
    </row>
    <row r="810" spans="10:11" x14ac:dyDescent="0.2">
      <c r="J810" s="18"/>
      <c r="K810" s="18"/>
    </row>
    <row r="811" spans="10:11" x14ac:dyDescent="0.2">
      <c r="J811" s="18"/>
      <c r="K811" s="18"/>
    </row>
    <row r="812" spans="10:11" x14ac:dyDescent="0.2">
      <c r="J812" s="18"/>
      <c r="K812" s="18"/>
    </row>
    <row r="813" spans="10:11" x14ac:dyDescent="0.2">
      <c r="J813" s="18"/>
      <c r="K813" s="18"/>
    </row>
    <row r="814" spans="10:11" x14ac:dyDescent="0.2">
      <c r="J814" s="18"/>
      <c r="K814" s="18"/>
    </row>
    <row r="815" spans="10:11" x14ac:dyDescent="0.2">
      <c r="J815" s="18"/>
      <c r="K815" s="18"/>
    </row>
    <row r="816" spans="10:11" x14ac:dyDescent="0.2">
      <c r="J816" s="18"/>
      <c r="K816" s="18"/>
    </row>
    <row r="817" spans="10:11" x14ac:dyDescent="0.2">
      <c r="J817" s="18"/>
      <c r="K817" s="18"/>
    </row>
    <row r="818" spans="10:11" x14ac:dyDescent="0.2">
      <c r="J818" s="18"/>
      <c r="K818" s="18"/>
    </row>
    <row r="819" spans="10:11" x14ac:dyDescent="0.2">
      <c r="J819" s="18"/>
      <c r="K819" s="18"/>
    </row>
    <row r="820" spans="10:11" x14ac:dyDescent="0.2">
      <c r="J820" s="18"/>
      <c r="K820" s="18"/>
    </row>
    <row r="821" spans="10:11" x14ac:dyDescent="0.2">
      <c r="J821" s="18"/>
      <c r="K821" s="18"/>
    </row>
    <row r="822" spans="10:11" x14ac:dyDescent="0.2">
      <c r="J822" s="18"/>
      <c r="K822" s="18"/>
    </row>
    <row r="823" spans="10:11" x14ac:dyDescent="0.2">
      <c r="J823" s="18"/>
      <c r="K823" s="18"/>
    </row>
    <row r="824" spans="10:11" x14ac:dyDescent="0.2">
      <c r="J824" s="18"/>
      <c r="K824" s="18"/>
    </row>
    <row r="825" spans="10:11" x14ac:dyDescent="0.2">
      <c r="J825" s="18"/>
      <c r="K825" s="18"/>
    </row>
    <row r="826" spans="10:11" x14ac:dyDescent="0.2">
      <c r="J826" s="18"/>
      <c r="K826" s="18"/>
    </row>
    <row r="827" spans="10:11" x14ac:dyDescent="0.2">
      <c r="J827" s="18"/>
      <c r="K827" s="18"/>
    </row>
    <row r="828" spans="10:11" x14ac:dyDescent="0.2">
      <c r="J828" s="18"/>
      <c r="K828" s="18"/>
    </row>
    <row r="829" spans="10:11" x14ac:dyDescent="0.2">
      <c r="J829" s="18"/>
      <c r="K829" s="18"/>
    </row>
    <row r="830" spans="10:11" x14ac:dyDescent="0.2">
      <c r="J830" s="18"/>
      <c r="K830" s="18"/>
    </row>
    <row r="831" spans="10:11" x14ac:dyDescent="0.2">
      <c r="J831" s="18"/>
      <c r="K831" s="18"/>
    </row>
    <row r="832" spans="10:11" x14ac:dyDescent="0.2">
      <c r="J832" s="18"/>
      <c r="K832" s="18"/>
    </row>
    <row r="833" spans="10:11" x14ac:dyDescent="0.2">
      <c r="J833" s="18"/>
      <c r="K833" s="18"/>
    </row>
    <row r="834" spans="10:11" x14ac:dyDescent="0.2">
      <c r="J834" s="18"/>
      <c r="K834" s="18"/>
    </row>
    <row r="835" spans="10:11" x14ac:dyDescent="0.2">
      <c r="J835" s="18"/>
      <c r="K835" s="18"/>
    </row>
    <row r="836" spans="10:11" x14ac:dyDescent="0.2">
      <c r="J836" s="18"/>
      <c r="K836" s="18"/>
    </row>
    <row r="837" spans="10:11" x14ac:dyDescent="0.2">
      <c r="J837" s="18"/>
      <c r="K837" s="18"/>
    </row>
    <row r="838" spans="10:11" x14ac:dyDescent="0.2">
      <c r="J838" s="18"/>
      <c r="K838" s="18"/>
    </row>
    <row r="839" spans="10:11" x14ac:dyDescent="0.2">
      <c r="J839" s="18"/>
      <c r="K839" s="18"/>
    </row>
    <row r="840" spans="10:11" x14ac:dyDescent="0.2">
      <c r="J840" s="18"/>
      <c r="K840" s="18"/>
    </row>
    <row r="841" spans="10:11" x14ac:dyDescent="0.2">
      <c r="J841" s="18"/>
      <c r="K841" s="18"/>
    </row>
    <row r="842" spans="10:11" x14ac:dyDescent="0.2">
      <c r="J842" s="18"/>
      <c r="K842" s="18"/>
    </row>
    <row r="843" spans="10:11" x14ac:dyDescent="0.2">
      <c r="J843" s="18"/>
      <c r="K843" s="18"/>
    </row>
    <row r="844" spans="10:11" x14ac:dyDescent="0.2">
      <c r="J844" s="18"/>
      <c r="K844" s="18"/>
    </row>
    <row r="845" spans="10:11" x14ac:dyDescent="0.2">
      <c r="J845" s="18"/>
      <c r="K845" s="18"/>
    </row>
    <row r="846" spans="10:11" x14ac:dyDescent="0.2">
      <c r="J846" s="18"/>
      <c r="K846" s="18"/>
    </row>
    <row r="847" spans="10:11" x14ac:dyDescent="0.2">
      <c r="J847" s="18"/>
      <c r="K847" s="18"/>
    </row>
    <row r="848" spans="10:11" x14ac:dyDescent="0.2">
      <c r="J848" s="18"/>
      <c r="K848" s="18"/>
    </row>
    <row r="849" spans="10:11" x14ac:dyDescent="0.2">
      <c r="J849" s="18"/>
      <c r="K849" s="18"/>
    </row>
    <row r="850" spans="10:11" x14ac:dyDescent="0.2">
      <c r="J850" s="18"/>
      <c r="K850" s="18"/>
    </row>
    <row r="851" spans="10:11" x14ac:dyDescent="0.2">
      <c r="J851" s="18"/>
      <c r="K851" s="18"/>
    </row>
    <row r="852" spans="10:11" x14ac:dyDescent="0.2">
      <c r="J852" s="18"/>
      <c r="K852" s="18"/>
    </row>
    <row r="853" spans="10:11" x14ac:dyDescent="0.2">
      <c r="J853" s="18"/>
      <c r="K853" s="18"/>
    </row>
    <row r="854" spans="10:11" x14ac:dyDescent="0.2">
      <c r="J854" s="18"/>
      <c r="K854" s="18"/>
    </row>
    <row r="855" spans="10:11" x14ac:dyDescent="0.2">
      <c r="J855" s="18"/>
      <c r="K855" s="18"/>
    </row>
    <row r="856" spans="10:11" x14ac:dyDescent="0.2">
      <c r="J856" s="18"/>
      <c r="K856" s="18"/>
    </row>
    <row r="857" spans="10:11" x14ac:dyDescent="0.2">
      <c r="J857" s="18"/>
      <c r="K857" s="18"/>
    </row>
    <row r="858" spans="10:11" x14ac:dyDescent="0.2">
      <c r="J858" s="18"/>
      <c r="K858" s="18"/>
    </row>
    <row r="859" spans="10:11" x14ac:dyDescent="0.2">
      <c r="J859" s="18"/>
      <c r="K859" s="18"/>
    </row>
    <row r="860" spans="10:11" x14ac:dyDescent="0.2">
      <c r="J860" s="18"/>
      <c r="K860" s="18"/>
    </row>
    <row r="861" spans="10:11" x14ac:dyDescent="0.2">
      <c r="J861" s="18"/>
      <c r="K861" s="18"/>
    </row>
    <row r="862" spans="10:11" x14ac:dyDescent="0.2">
      <c r="J862" s="18"/>
      <c r="K862" s="18"/>
    </row>
    <row r="863" spans="10:11" x14ac:dyDescent="0.2">
      <c r="J863" s="18"/>
      <c r="K863" s="18"/>
    </row>
    <row r="864" spans="10:11" x14ac:dyDescent="0.2">
      <c r="J864" s="18"/>
      <c r="K864" s="18"/>
    </row>
    <row r="865" spans="10:11" x14ac:dyDescent="0.2">
      <c r="J865" s="18"/>
      <c r="K865" s="18"/>
    </row>
    <row r="866" spans="10:11" x14ac:dyDescent="0.2">
      <c r="J866" s="18"/>
      <c r="K866" s="18"/>
    </row>
    <row r="867" spans="10:11" x14ac:dyDescent="0.2">
      <c r="J867" s="18"/>
      <c r="K867" s="18"/>
    </row>
    <row r="868" spans="10:11" x14ac:dyDescent="0.2">
      <c r="J868" s="18"/>
      <c r="K868" s="18"/>
    </row>
    <row r="869" spans="10:11" x14ac:dyDescent="0.2">
      <c r="J869" s="18"/>
      <c r="K869" s="18"/>
    </row>
    <row r="870" spans="10:11" x14ac:dyDescent="0.2">
      <c r="J870" s="18"/>
      <c r="K870" s="18"/>
    </row>
    <row r="871" spans="10:11" x14ac:dyDescent="0.2">
      <c r="J871" s="18"/>
      <c r="K871" s="18"/>
    </row>
    <row r="872" spans="10:11" x14ac:dyDescent="0.2">
      <c r="J872" s="18"/>
      <c r="K872" s="18"/>
    </row>
    <row r="873" spans="10:11" x14ac:dyDescent="0.2">
      <c r="J873" s="18"/>
      <c r="K873" s="18"/>
    </row>
    <row r="874" spans="10:11" x14ac:dyDescent="0.2">
      <c r="J874" s="18"/>
      <c r="K874" s="18"/>
    </row>
    <row r="875" spans="10:11" x14ac:dyDescent="0.2">
      <c r="J875" s="18"/>
      <c r="K875" s="18"/>
    </row>
    <row r="876" spans="10:11" x14ac:dyDescent="0.2">
      <c r="J876" s="18"/>
      <c r="K876" s="18"/>
    </row>
    <row r="877" spans="10:11" x14ac:dyDescent="0.2">
      <c r="J877" s="18"/>
      <c r="K877" s="18"/>
    </row>
    <row r="878" spans="10:11" x14ac:dyDescent="0.2">
      <c r="J878" s="18"/>
      <c r="K878" s="18"/>
    </row>
    <row r="879" spans="10:11" x14ac:dyDescent="0.2">
      <c r="J879" s="18"/>
      <c r="K879" s="18"/>
    </row>
    <row r="880" spans="10:11" x14ac:dyDescent="0.2">
      <c r="J880" s="18"/>
      <c r="K880" s="18"/>
    </row>
    <row r="881" spans="10:11" x14ac:dyDescent="0.2">
      <c r="J881" s="18"/>
      <c r="K881" s="18"/>
    </row>
    <row r="882" spans="10:11" x14ac:dyDescent="0.2">
      <c r="J882" s="18"/>
      <c r="K882" s="18"/>
    </row>
    <row r="883" spans="10:11" x14ac:dyDescent="0.2">
      <c r="J883" s="18"/>
      <c r="K883" s="18"/>
    </row>
    <row r="884" spans="10:11" x14ac:dyDescent="0.2">
      <c r="J884" s="18"/>
      <c r="K884" s="18"/>
    </row>
    <row r="885" spans="10:11" x14ac:dyDescent="0.2">
      <c r="J885" s="18"/>
      <c r="K885" s="18"/>
    </row>
    <row r="886" spans="10:11" x14ac:dyDescent="0.2">
      <c r="J886" s="18"/>
      <c r="K886" s="18"/>
    </row>
    <row r="887" spans="10:11" x14ac:dyDescent="0.2">
      <c r="J887" s="18"/>
      <c r="K887" s="18"/>
    </row>
    <row r="888" spans="10:11" x14ac:dyDescent="0.2">
      <c r="J888" s="18"/>
      <c r="K888" s="18"/>
    </row>
    <row r="889" spans="10:11" x14ac:dyDescent="0.2">
      <c r="J889" s="18"/>
      <c r="K889" s="18"/>
    </row>
    <row r="890" spans="10:11" x14ac:dyDescent="0.2">
      <c r="J890" s="18"/>
      <c r="K890" s="18"/>
    </row>
    <row r="891" spans="10:11" x14ac:dyDescent="0.2">
      <c r="J891" s="18"/>
      <c r="K891" s="18"/>
    </row>
    <row r="892" spans="10:11" x14ac:dyDescent="0.2">
      <c r="J892" s="18"/>
      <c r="K892" s="18"/>
    </row>
    <row r="893" spans="10:11" x14ac:dyDescent="0.2">
      <c r="J893" s="18"/>
      <c r="K893" s="18"/>
    </row>
    <row r="894" spans="10:11" x14ac:dyDescent="0.2">
      <c r="J894" s="18"/>
      <c r="K894" s="18"/>
    </row>
    <row r="895" spans="10:11" x14ac:dyDescent="0.2">
      <c r="J895" s="18"/>
      <c r="K895" s="18"/>
    </row>
    <row r="896" spans="10:11" x14ac:dyDescent="0.2">
      <c r="J896" s="18"/>
      <c r="K896" s="18"/>
    </row>
    <row r="897" spans="10:11" x14ac:dyDescent="0.2">
      <c r="J897" s="18"/>
      <c r="K897" s="18"/>
    </row>
    <row r="898" spans="10:11" x14ac:dyDescent="0.2">
      <c r="J898" s="18"/>
      <c r="K898" s="18"/>
    </row>
    <row r="899" spans="10:11" x14ac:dyDescent="0.2">
      <c r="J899" s="18"/>
      <c r="K899" s="18"/>
    </row>
    <row r="900" spans="10:11" x14ac:dyDescent="0.2">
      <c r="J900" s="18"/>
      <c r="K900" s="18"/>
    </row>
    <row r="901" spans="10:11" x14ac:dyDescent="0.2">
      <c r="J901" s="18"/>
      <c r="K901" s="18"/>
    </row>
    <row r="902" spans="10:11" x14ac:dyDescent="0.2">
      <c r="J902" s="18"/>
      <c r="K902" s="18"/>
    </row>
    <row r="903" spans="10:11" x14ac:dyDescent="0.2">
      <c r="J903" s="18"/>
      <c r="K903" s="18"/>
    </row>
    <row r="904" spans="10:11" x14ac:dyDescent="0.2">
      <c r="J904" s="18"/>
      <c r="K904" s="18"/>
    </row>
    <row r="905" spans="10:11" x14ac:dyDescent="0.2">
      <c r="J905" s="18"/>
      <c r="K905" s="18"/>
    </row>
    <row r="906" spans="10:11" x14ac:dyDescent="0.2">
      <c r="J906" s="18"/>
      <c r="K906" s="18"/>
    </row>
    <row r="907" spans="10:11" x14ac:dyDescent="0.2">
      <c r="J907" s="18"/>
      <c r="K907" s="18"/>
    </row>
    <row r="908" spans="10:11" x14ac:dyDescent="0.2">
      <c r="J908" s="18"/>
      <c r="K908" s="18"/>
    </row>
    <row r="909" spans="10:11" x14ac:dyDescent="0.2">
      <c r="J909" s="18"/>
      <c r="K909" s="18"/>
    </row>
    <row r="910" spans="10:11" x14ac:dyDescent="0.2">
      <c r="J910" s="18"/>
      <c r="K910" s="18"/>
    </row>
    <row r="911" spans="10:11" x14ac:dyDescent="0.2">
      <c r="J911" s="18"/>
      <c r="K911" s="18"/>
    </row>
    <row r="912" spans="10:11" x14ac:dyDescent="0.2">
      <c r="J912" s="18"/>
      <c r="K912" s="18"/>
    </row>
    <row r="913" spans="10:11" x14ac:dyDescent="0.2">
      <c r="J913" s="18"/>
      <c r="K913" s="18"/>
    </row>
    <row r="914" spans="10:11" x14ac:dyDescent="0.2">
      <c r="J914" s="18"/>
      <c r="K914" s="18"/>
    </row>
    <row r="915" spans="10:11" x14ac:dyDescent="0.2">
      <c r="J915" s="18"/>
      <c r="K915" s="18"/>
    </row>
    <row r="916" spans="10:11" x14ac:dyDescent="0.2">
      <c r="J916" s="18"/>
      <c r="K916" s="18"/>
    </row>
    <row r="917" spans="10:11" x14ac:dyDescent="0.2">
      <c r="J917" s="18"/>
      <c r="K917" s="18"/>
    </row>
    <row r="918" spans="10:11" x14ac:dyDescent="0.2">
      <c r="J918" s="18"/>
      <c r="K918" s="18"/>
    </row>
    <row r="919" spans="10:11" x14ac:dyDescent="0.2">
      <c r="J919" s="18"/>
      <c r="K919" s="18"/>
    </row>
    <row r="920" spans="10:11" x14ac:dyDescent="0.2">
      <c r="J920" s="18"/>
      <c r="K920" s="18"/>
    </row>
    <row r="921" spans="10:11" x14ac:dyDescent="0.2">
      <c r="J921" s="18"/>
      <c r="K921" s="18"/>
    </row>
    <row r="922" spans="10:11" x14ac:dyDescent="0.2">
      <c r="J922" s="18"/>
      <c r="K922" s="18"/>
    </row>
    <row r="923" spans="10:11" x14ac:dyDescent="0.2">
      <c r="J923" s="18"/>
      <c r="K923" s="18"/>
    </row>
    <row r="924" spans="10:11" x14ac:dyDescent="0.2">
      <c r="J924" s="18"/>
      <c r="K924" s="18"/>
    </row>
    <row r="925" spans="10:11" x14ac:dyDescent="0.2">
      <c r="J925" s="18"/>
      <c r="K925" s="18"/>
    </row>
    <row r="926" spans="10:11" x14ac:dyDescent="0.2">
      <c r="J926" s="18"/>
      <c r="K926" s="18"/>
    </row>
    <row r="927" spans="10:11" x14ac:dyDescent="0.2">
      <c r="J927" s="18"/>
      <c r="K927" s="18"/>
    </row>
    <row r="928" spans="10:11" x14ac:dyDescent="0.2">
      <c r="J928" s="18"/>
      <c r="K928" s="18"/>
    </row>
    <row r="929" spans="10:11" x14ac:dyDescent="0.2">
      <c r="J929" s="18"/>
      <c r="K929" s="18"/>
    </row>
    <row r="930" spans="10:11" x14ac:dyDescent="0.2">
      <c r="J930" s="18"/>
      <c r="K930" s="18"/>
    </row>
    <row r="931" spans="10:11" x14ac:dyDescent="0.2">
      <c r="J931" s="18"/>
      <c r="K931" s="18"/>
    </row>
    <row r="932" spans="10:11" x14ac:dyDescent="0.2">
      <c r="J932" s="18"/>
      <c r="K932" s="18"/>
    </row>
    <row r="933" spans="10:11" x14ac:dyDescent="0.2">
      <c r="J933" s="18"/>
      <c r="K933" s="18"/>
    </row>
    <row r="934" spans="10:11" x14ac:dyDescent="0.2">
      <c r="J934" s="18"/>
      <c r="K934" s="18"/>
    </row>
    <row r="935" spans="10:11" x14ac:dyDescent="0.2">
      <c r="J935" s="18"/>
      <c r="K935" s="18"/>
    </row>
    <row r="936" spans="10:11" x14ac:dyDescent="0.2">
      <c r="J936" s="18"/>
      <c r="K936" s="18"/>
    </row>
    <row r="937" spans="10:11" x14ac:dyDescent="0.2">
      <c r="J937" s="18"/>
      <c r="K937" s="18"/>
    </row>
    <row r="938" spans="10:11" x14ac:dyDescent="0.2">
      <c r="J938" s="18"/>
      <c r="K938" s="18"/>
    </row>
    <row r="939" spans="10:11" x14ac:dyDescent="0.2">
      <c r="J939" s="18"/>
      <c r="K939" s="18"/>
    </row>
    <row r="940" spans="10:11" x14ac:dyDescent="0.2">
      <c r="J940" s="18"/>
      <c r="K940" s="18"/>
    </row>
    <row r="941" spans="10:11" x14ac:dyDescent="0.2">
      <c r="J941" s="18"/>
      <c r="K941" s="18"/>
    </row>
  </sheetData>
  <mergeCells count="5">
    <mergeCell ref="A1:B1"/>
    <mergeCell ref="C1:D1"/>
    <mergeCell ref="E1:F1"/>
    <mergeCell ref="H1:I1"/>
    <mergeCell ref="J1:K1"/>
  </mergeCells>
  <pageMargins left="0.78740157499999996" right="0.78740157499999996" top="0.984251969" bottom="0.984251969" header="0.4921259845" footer="0.4921259845"/>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941"/>
  <sheetViews>
    <sheetView workbookViewId="0">
      <selection activeCell="K6" sqref="K6"/>
    </sheetView>
  </sheetViews>
  <sheetFormatPr baseColWidth="10" defaultRowHeight="12.75" x14ac:dyDescent="0.2"/>
  <cols>
    <col min="1" max="4" width="11.42578125" style="17"/>
    <col min="5" max="5" width="20.85546875" style="17" customWidth="1"/>
    <col min="6" max="6" width="11.42578125" style="17"/>
    <col min="7" max="7" width="2.7109375" style="42" customWidth="1"/>
    <col min="8" max="8" width="11.42578125" style="18" hidden="1" customWidth="1"/>
    <col min="9" max="9" width="14.42578125" style="18" hidden="1" customWidth="1"/>
    <col min="10" max="10" width="11" style="17" customWidth="1"/>
    <col min="11" max="11" width="13.85546875" style="17" bestFit="1" customWidth="1"/>
    <col min="12" max="12" width="2.7109375" style="42" customWidth="1"/>
    <col min="13" max="37" width="11.42578125" style="18"/>
    <col min="38" max="16384" width="11.42578125" style="17"/>
  </cols>
  <sheetData>
    <row r="1" spans="1:15" ht="13.5" thickBot="1" x14ac:dyDescent="0.25">
      <c r="A1" s="86" t="s">
        <v>2</v>
      </c>
      <c r="B1" s="87"/>
      <c r="C1" s="86" t="s">
        <v>3</v>
      </c>
      <c r="D1" s="87"/>
      <c r="E1" s="86" t="s">
        <v>1</v>
      </c>
      <c r="F1" s="87"/>
      <c r="G1" s="37"/>
      <c r="H1" s="86" t="s">
        <v>4</v>
      </c>
      <c r="I1" s="87"/>
      <c r="J1" s="86" t="s">
        <v>5</v>
      </c>
      <c r="K1" s="87"/>
      <c r="L1" s="37"/>
    </row>
    <row r="2" spans="1:15" x14ac:dyDescent="0.2">
      <c r="A2" s="38">
        <f>+DATEVALUE(CONCATENATE("01.01.",YEAR(K2)))</f>
        <v>42370</v>
      </c>
      <c r="B2" s="38">
        <f>+EOMONTH(A2,11)</f>
        <v>42735</v>
      </c>
      <c r="C2" s="39">
        <f>+H2</f>
        <v>55</v>
      </c>
      <c r="D2" s="40">
        <f t="shared" ref="D2:D51" si="0">+C2/MAX($H:$H)</f>
        <v>0.26066350710900477</v>
      </c>
      <c r="E2" s="41">
        <f>+I2</f>
        <v>1084120.8199999996</v>
      </c>
      <c r="F2" s="40">
        <f t="shared" ref="F2:F51" si="1">+E2/MAX($I:$I)</f>
        <v>0.40489002899787524</v>
      </c>
      <c r="H2" s="43">
        <f>+COUNTIF(Rohdaten!$A$1:'Rohdaten'!$A$65536,"&lt;"&amp;B2)</f>
        <v>55</v>
      </c>
      <c r="I2" s="44">
        <f>+SUMIF(Rohdaten!$A$1:'Rohdaten'!$A$65536,"&lt;"&amp;B2,Rohdaten!$B$1:'Rohdaten'!$B$65536)</f>
        <v>1084120.8199999996</v>
      </c>
      <c r="J2" s="45" t="s">
        <v>6</v>
      </c>
      <c r="K2" s="38">
        <f>+MIN(Rohdaten!$A$2:$A$65536)</f>
        <v>42370</v>
      </c>
    </row>
    <row r="3" spans="1:15" x14ac:dyDescent="0.2">
      <c r="A3" s="38">
        <f>+B2+1</f>
        <v>42736</v>
      </c>
      <c r="B3" s="38">
        <f t="shared" ref="B3:B51" si="2">+EOMONTH(A3,11)</f>
        <v>43100</v>
      </c>
      <c r="C3" s="46">
        <f>+H3-SUM(C$2:C2)</f>
        <v>76</v>
      </c>
      <c r="D3" s="47">
        <f t="shared" si="0"/>
        <v>0.36018957345971564</v>
      </c>
      <c r="E3" s="48">
        <f>+I3-SUM(E$2:E2)</f>
        <v>994003.86999999941</v>
      </c>
      <c r="F3" s="47">
        <f t="shared" si="1"/>
        <v>0.37123376686770032</v>
      </c>
      <c r="H3" s="43">
        <f>+COUNTIF(Rohdaten!$A$1:'Rohdaten'!$A$65536,"&lt;"&amp;B3)</f>
        <v>131</v>
      </c>
      <c r="I3" s="44">
        <f>+SUMIF(Rohdaten!$A$1:'Rohdaten'!$A$65536,"&lt;"&amp;B3,Rohdaten!$B$1:'Rohdaten'!$B$65536)</f>
        <v>2078124.689999999</v>
      </c>
      <c r="J3" s="49" t="s">
        <v>7</v>
      </c>
      <c r="K3" s="50">
        <f>+MAX(Rohdaten!$A$2:$A$65536)</f>
        <v>43434</v>
      </c>
    </row>
    <row r="4" spans="1:15" x14ac:dyDescent="0.2">
      <c r="A4" s="38">
        <f t="shared" ref="A4:A23" si="3">+B3+1</f>
        <v>43101</v>
      </c>
      <c r="B4" s="38">
        <f t="shared" si="2"/>
        <v>43465</v>
      </c>
      <c r="C4" s="46">
        <f>+H4-SUM(C$2:C3)</f>
        <v>80</v>
      </c>
      <c r="D4" s="47">
        <f t="shared" si="0"/>
        <v>0.37914691943127959</v>
      </c>
      <c r="E4" s="48">
        <f>+I4-SUM(E$2:E3)</f>
        <v>599443.89000000106</v>
      </c>
      <c r="F4" s="47">
        <f t="shared" si="1"/>
        <v>0.22387620413442447</v>
      </c>
      <c r="H4" s="43">
        <f>+COUNTIF(Rohdaten!$A$1:'Rohdaten'!$A$65536,"&lt;"&amp;B4)</f>
        <v>211</v>
      </c>
      <c r="I4" s="44">
        <f>+SUMIF(Rohdaten!$A$1:'Rohdaten'!$A$65536,"&lt;"&amp;B4,Rohdaten!$B$1:'Rohdaten'!$B$65536)</f>
        <v>2677568.58</v>
      </c>
      <c r="J4" s="49" t="s">
        <v>3</v>
      </c>
      <c r="K4" s="51">
        <f>+COUNT(Rohdaten!$A$2:$A$65536)</f>
        <v>211</v>
      </c>
      <c r="O4" s="52"/>
    </row>
    <row r="5" spans="1:15" x14ac:dyDescent="0.2">
      <c r="A5" s="38">
        <f t="shared" si="3"/>
        <v>43466</v>
      </c>
      <c r="B5" s="38">
        <f t="shared" si="2"/>
        <v>43830</v>
      </c>
      <c r="C5" s="46">
        <f>+H5-SUM(C$2:C4)</f>
        <v>0</v>
      </c>
      <c r="D5" s="47">
        <f t="shared" si="0"/>
        <v>0</v>
      </c>
      <c r="E5" s="48">
        <f>+I5-SUM(E$2:E4)</f>
        <v>0</v>
      </c>
      <c r="F5" s="47">
        <f t="shared" si="1"/>
        <v>0</v>
      </c>
      <c r="H5" s="43">
        <f>+COUNTIF(Rohdaten!$A$1:'Rohdaten'!$A$65536,"&lt;"&amp;B5)</f>
        <v>211</v>
      </c>
      <c r="I5" s="44">
        <f>+SUMIF(Rohdaten!$A$1:'Rohdaten'!$A$65536,"&lt;"&amp;B5,Rohdaten!$B$1:'Rohdaten'!$B$65536)</f>
        <v>2677568.58</v>
      </c>
      <c r="J5" s="49" t="s">
        <v>8</v>
      </c>
      <c r="K5" s="48">
        <f>+SUM(Rohdaten!$B$2:$B$65536)</f>
        <v>2677568.58</v>
      </c>
    </row>
    <row r="6" spans="1:15" x14ac:dyDescent="0.2">
      <c r="A6" s="38">
        <f t="shared" si="3"/>
        <v>43831</v>
      </c>
      <c r="B6" s="38">
        <f t="shared" si="2"/>
        <v>44196</v>
      </c>
      <c r="C6" s="46">
        <f>+H6-SUM(C$2:C5)</f>
        <v>0</v>
      </c>
      <c r="D6" s="47">
        <f t="shared" si="0"/>
        <v>0</v>
      </c>
      <c r="E6" s="48">
        <f>+I6-SUM(E$2:E5)</f>
        <v>0</v>
      </c>
      <c r="F6" s="47">
        <f t="shared" si="1"/>
        <v>0</v>
      </c>
      <c r="H6" s="43">
        <f>+COUNTIF(Rohdaten!$A$1:'Rohdaten'!$A$65536,"&lt;"&amp;B6)</f>
        <v>211</v>
      </c>
      <c r="I6" s="44">
        <f>+SUMIF(Rohdaten!$A$1:'Rohdaten'!$A$65536,"&lt;"&amp;B6,Rohdaten!$B$1:'Rohdaten'!$B$65536)</f>
        <v>2677568.58</v>
      </c>
      <c r="J6" s="49" t="s">
        <v>9</v>
      </c>
      <c r="K6" s="48">
        <f>+AVERAGE(Rohdaten!$B$2:$B$65536)</f>
        <v>12689.898483412322</v>
      </c>
    </row>
    <row r="7" spans="1:15" x14ac:dyDescent="0.2">
      <c r="A7" s="38">
        <f t="shared" si="3"/>
        <v>44197</v>
      </c>
      <c r="B7" s="38">
        <f t="shared" si="2"/>
        <v>44561</v>
      </c>
      <c r="C7" s="46">
        <f>+H7-SUM(C$2:C6)</f>
        <v>0</v>
      </c>
      <c r="D7" s="47">
        <f t="shared" si="0"/>
        <v>0</v>
      </c>
      <c r="E7" s="48">
        <f>+I7-SUM(E$2:E6)</f>
        <v>0</v>
      </c>
      <c r="F7" s="47">
        <f t="shared" si="1"/>
        <v>0</v>
      </c>
      <c r="H7" s="43">
        <f>+COUNTIF(Rohdaten!$A$1:'Rohdaten'!$A$65536,"&lt;"&amp;B7)</f>
        <v>211</v>
      </c>
      <c r="I7" s="44">
        <f>+SUMIF(Rohdaten!$A$1:'Rohdaten'!$A$65536,"&lt;"&amp;B7,Rohdaten!$B$1:'Rohdaten'!$B$65536)</f>
        <v>2677568.58</v>
      </c>
      <c r="J7" s="18"/>
      <c r="K7" s="18"/>
    </row>
    <row r="8" spans="1:15" x14ac:dyDescent="0.2">
      <c r="A8" s="38">
        <f t="shared" si="3"/>
        <v>44562</v>
      </c>
      <c r="B8" s="38">
        <f t="shared" si="2"/>
        <v>44926</v>
      </c>
      <c r="C8" s="46">
        <f>+H8-SUM(C$2:C7)</f>
        <v>0</v>
      </c>
      <c r="D8" s="47">
        <f t="shared" si="0"/>
        <v>0</v>
      </c>
      <c r="E8" s="48">
        <f>+I8-SUM(E$2:E7)</f>
        <v>0</v>
      </c>
      <c r="F8" s="47">
        <f t="shared" si="1"/>
        <v>0</v>
      </c>
      <c r="H8" s="43">
        <f>+COUNTIF(Rohdaten!$A$1:'Rohdaten'!$A$65536,"&lt;"&amp;B8)</f>
        <v>211</v>
      </c>
      <c r="I8" s="44">
        <f>+SUMIF(Rohdaten!$A$1:'Rohdaten'!$A$65536,"&lt;"&amp;B8,Rohdaten!$B$1:'Rohdaten'!$B$65536)</f>
        <v>2677568.58</v>
      </c>
      <c r="J8" s="18"/>
      <c r="K8" s="18"/>
    </row>
    <row r="9" spans="1:15" x14ac:dyDescent="0.2">
      <c r="A9" s="38">
        <f t="shared" si="3"/>
        <v>44927</v>
      </c>
      <c r="B9" s="38">
        <f t="shared" si="2"/>
        <v>45291</v>
      </c>
      <c r="C9" s="46">
        <f>+H9-SUM(C$2:C8)</f>
        <v>0</v>
      </c>
      <c r="D9" s="47">
        <f t="shared" si="0"/>
        <v>0</v>
      </c>
      <c r="E9" s="48">
        <f>+I9-SUM(E$2:E8)</f>
        <v>0</v>
      </c>
      <c r="F9" s="47">
        <f t="shared" si="1"/>
        <v>0</v>
      </c>
      <c r="H9" s="43">
        <f>+COUNTIF(Rohdaten!$A$1:'Rohdaten'!$A$65536,"&lt;"&amp;B9)</f>
        <v>211</v>
      </c>
      <c r="I9" s="44">
        <f>+SUMIF(Rohdaten!$A$1:'Rohdaten'!$A$65536,"&lt;"&amp;B9,Rohdaten!$B$1:'Rohdaten'!$B$65536)</f>
        <v>2677568.58</v>
      </c>
      <c r="J9" s="18"/>
      <c r="K9" s="18"/>
    </row>
    <row r="10" spans="1:15" x14ac:dyDescent="0.2">
      <c r="A10" s="38">
        <f t="shared" si="3"/>
        <v>45292</v>
      </c>
      <c r="B10" s="38">
        <f t="shared" si="2"/>
        <v>45657</v>
      </c>
      <c r="C10" s="46">
        <f>+H10-SUM(C$2:C9)</f>
        <v>0</v>
      </c>
      <c r="D10" s="47">
        <f t="shared" si="0"/>
        <v>0</v>
      </c>
      <c r="E10" s="48">
        <f>+I10-SUM(E$2:E9)</f>
        <v>0</v>
      </c>
      <c r="F10" s="47">
        <f t="shared" si="1"/>
        <v>0</v>
      </c>
      <c r="H10" s="43">
        <f>+COUNTIF(Rohdaten!$A$1:'Rohdaten'!$A$65536,"&lt;"&amp;B10)</f>
        <v>211</v>
      </c>
      <c r="I10" s="44">
        <f>+SUMIF(Rohdaten!$A$1:'Rohdaten'!$A$65536,"&lt;"&amp;B10,Rohdaten!$B$1:'Rohdaten'!$B$65536)</f>
        <v>2677568.58</v>
      </c>
      <c r="J10" s="18"/>
      <c r="K10" s="18"/>
    </row>
    <row r="11" spans="1:15" x14ac:dyDescent="0.2">
      <c r="A11" s="38">
        <f t="shared" si="3"/>
        <v>45658</v>
      </c>
      <c r="B11" s="38">
        <f t="shared" si="2"/>
        <v>46022</v>
      </c>
      <c r="C11" s="46">
        <f>+H11-SUM(C$2:C10)</f>
        <v>0</v>
      </c>
      <c r="D11" s="47">
        <f t="shared" si="0"/>
        <v>0</v>
      </c>
      <c r="E11" s="48">
        <f>+I11-SUM(E$2:E10)</f>
        <v>0</v>
      </c>
      <c r="F11" s="47">
        <f t="shared" si="1"/>
        <v>0</v>
      </c>
      <c r="H11" s="43">
        <f>+COUNTIF(Rohdaten!$A$1:'Rohdaten'!$A$65536,"&lt;"&amp;B11)</f>
        <v>211</v>
      </c>
      <c r="I11" s="44">
        <f>+SUMIF(Rohdaten!$A$1:'Rohdaten'!$A$65536,"&lt;"&amp;B11,Rohdaten!$B$1:'Rohdaten'!$B$65536)</f>
        <v>2677568.58</v>
      </c>
      <c r="J11" s="18"/>
      <c r="K11" s="18"/>
    </row>
    <row r="12" spans="1:15" x14ac:dyDescent="0.2">
      <c r="A12" s="38">
        <f t="shared" si="3"/>
        <v>46023</v>
      </c>
      <c r="B12" s="38">
        <f t="shared" si="2"/>
        <v>46387</v>
      </c>
      <c r="C12" s="46">
        <f>+H12-SUM(C$2:C11)</f>
        <v>0</v>
      </c>
      <c r="D12" s="47">
        <f t="shared" si="0"/>
        <v>0</v>
      </c>
      <c r="E12" s="48">
        <f>+I12-SUM(E$2:E11)</f>
        <v>0</v>
      </c>
      <c r="F12" s="47">
        <f t="shared" si="1"/>
        <v>0</v>
      </c>
      <c r="H12" s="43">
        <f>+COUNTIF(Rohdaten!$A$1:'Rohdaten'!$A$65536,"&lt;"&amp;B12)</f>
        <v>211</v>
      </c>
      <c r="I12" s="44">
        <f>+SUMIF(Rohdaten!$A$1:'Rohdaten'!$A$65536,"&lt;"&amp;B12,Rohdaten!$B$1:'Rohdaten'!$B$65536)</f>
        <v>2677568.58</v>
      </c>
      <c r="J12" s="18"/>
      <c r="K12" s="18"/>
    </row>
    <row r="13" spans="1:15" x14ac:dyDescent="0.2">
      <c r="A13" s="38">
        <f t="shared" si="3"/>
        <v>46388</v>
      </c>
      <c r="B13" s="38">
        <f t="shared" si="2"/>
        <v>46752</v>
      </c>
      <c r="C13" s="46">
        <f>+H13-SUM(C$2:C12)</f>
        <v>0</v>
      </c>
      <c r="D13" s="47">
        <f t="shared" si="0"/>
        <v>0</v>
      </c>
      <c r="E13" s="48">
        <f>+I13-SUM(E$2:E12)</f>
        <v>0</v>
      </c>
      <c r="F13" s="47">
        <f t="shared" si="1"/>
        <v>0</v>
      </c>
      <c r="H13" s="43">
        <f>+COUNTIF(Rohdaten!$A$1:'Rohdaten'!$A$65536,"&lt;"&amp;B13)</f>
        <v>211</v>
      </c>
      <c r="I13" s="44">
        <f>+SUMIF(Rohdaten!$A$1:'Rohdaten'!$A$65536,"&lt;"&amp;B13,Rohdaten!$B$1:'Rohdaten'!$B$65536)</f>
        <v>2677568.58</v>
      </c>
      <c r="J13" s="18"/>
      <c r="K13" s="18"/>
    </row>
    <row r="14" spans="1:15" x14ac:dyDescent="0.2">
      <c r="A14" s="38">
        <f t="shared" si="3"/>
        <v>46753</v>
      </c>
      <c r="B14" s="38">
        <f t="shared" si="2"/>
        <v>47118</v>
      </c>
      <c r="C14" s="46">
        <f>+H14-SUM(C$2:C13)</f>
        <v>0</v>
      </c>
      <c r="D14" s="47">
        <f t="shared" si="0"/>
        <v>0</v>
      </c>
      <c r="E14" s="48">
        <f>+I14-SUM(E$2:E13)</f>
        <v>0</v>
      </c>
      <c r="F14" s="47">
        <f t="shared" si="1"/>
        <v>0</v>
      </c>
      <c r="H14" s="43">
        <f>+COUNTIF(Rohdaten!$A$1:'Rohdaten'!$A$65536,"&lt;"&amp;B14)</f>
        <v>211</v>
      </c>
      <c r="I14" s="44">
        <f>+SUMIF(Rohdaten!$A$1:'Rohdaten'!$A$65536,"&lt;"&amp;B14,Rohdaten!$B$1:'Rohdaten'!$B$65536)</f>
        <v>2677568.58</v>
      </c>
      <c r="J14" s="18"/>
      <c r="K14" s="18"/>
    </row>
    <row r="15" spans="1:15" x14ac:dyDescent="0.2">
      <c r="A15" s="38">
        <f t="shared" si="3"/>
        <v>47119</v>
      </c>
      <c r="B15" s="38">
        <f t="shared" si="2"/>
        <v>47483</v>
      </c>
      <c r="C15" s="46">
        <f>+H15-SUM(C$2:C14)</f>
        <v>0</v>
      </c>
      <c r="D15" s="47">
        <f t="shared" si="0"/>
        <v>0</v>
      </c>
      <c r="E15" s="48">
        <f>+I15-SUM(E$2:E14)</f>
        <v>0</v>
      </c>
      <c r="F15" s="47">
        <f t="shared" si="1"/>
        <v>0</v>
      </c>
      <c r="H15" s="43">
        <f>+COUNTIF(Rohdaten!$A$1:'Rohdaten'!$A$65536,"&lt;"&amp;B15)</f>
        <v>211</v>
      </c>
      <c r="I15" s="44">
        <f>+SUMIF(Rohdaten!$A$1:'Rohdaten'!$A$65536,"&lt;"&amp;B15,Rohdaten!$B$1:'Rohdaten'!$B$65536)</f>
        <v>2677568.58</v>
      </c>
      <c r="J15" s="18"/>
      <c r="K15" s="18"/>
    </row>
    <row r="16" spans="1:15" x14ac:dyDescent="0.2">
      <c r="A16" s="38">
        <f t="shared" si="3"/>
        <v>47484</v>
      </c>
      <c r="B16" s="38">
        <f t="shared" si="2"/>
        <v>47848</v>
      </c>
      <c r="C16" s="46">
        <f>+H16-SUM(C$2:C15)</f>
        <v>0</v>
      </c>
      <c r="D16" s="47">
        <f t="shared" si="0"/>
        <v>0</v>
      </c>
      <c r="E16" s="48">
        <f>+I16-SUM(E$2:E15)</f>
        <v>0</v>
      </c>
      <c r="F16" s="47">
        <f t="shared" si="1"/>
        <v>0</v>
      </c>
      <c r="H16" s="43">
        <f>+COUNTIF(Rohdaten!$A$1:'Rohdaten'!$A$65536,"&lt;"&amp;B16)</f>
        <v>211</v>
      </c>
      <c r="I16" s="44">
        <f>+SUMIF(Rohdaten!$A$1:'Rohdaten'!$A$65536,"&lt;"&amp;B16,Rohdaten!$B$1:'Rohdaten'!$B$65536)</f>
        <v>2677568.58</v>
      </c>
      <c r="J16" s="18"/>
      <c r="K16" s="18"/>
    </row>
    <row r="17" spans="1:14" x14ac:dyDescent="0.2">
      <c r="A17" s="38">
        <f t="shared" si="3"/>
        <v>47849</v>
      </c>
      <c r="B17" s="38">
        <f t="shared" si="2"/>
        <v>48213</v>
      </c>
      <c r="C17" s="46">
        <f>+H17-SUM(C$2:C16)</f>
        <v>0</v>
      </c>
      <c r="D17" s="47">
        <f t="shared" si="0"/>
        <v>0</v>
      </c>
      <c r="E17" s="48">
        <f>+I17-SUM(E$2:E16)</f>
        <v>0</v>
      </c>
      <c r="F17" s="47">
        <f t="shared" si="1"/>
        <v>0</v>
      </c>
      <c r="H17" s="43">
        <f>+COUNTIF(Rohdaten!$A$1:'Rohdaten'!$A$65536,"&lt;"&amp;B17)</f>
        <v>211</v>
      </c>
      <c r="I17" s="44">
        <f>+SUMIF(Rohdaten!$A$1:'Rohdaten'!$A$65536,"&lt;"&amp;B17,Rohdaten!$B$1:'Rohdaten'!$B$65536)</f>
        <v>2677568.58</v>
      </c>
      <c r="J17" s="18"/>
      <c r="K17" s="18"/>
    </row>
    <row r="18" spans="1:14" x14ac:dyDescent="0.2">
      <c r="A18" s="38">
        <f t="shared" si="3"/>
        <v>48214</v>
      </c>
      <c r="B18" s="38">
        <f t="shared" si="2"/>
        <v>48579</v>
      </c>
      <c r="C18" s="46">
        <f>+H18-SUM(C$2:C17)</f>
        <v>0</v>
      </c>
      <c r="D18" s="47">
        <f t="shared" si="0"/>
        <v>0</v>
      </c>
      <c r="E18" s="48">
        <f>+I18-SUM(E$2:E17)</f>
        <v>0</v>
      </c>
      <c r="F18" s="47">
        <f t="shared" si="1"/>
        <v>0</v>
      </c>
      <c r="H18" s="43">
        <f>+COUNTIF(Rohdaten!$A$1:'Rohdaten'!$A$65536,"&lt;"&amp;B18)</f>
        <v>211</v>
      </c>
      <c r="I18" s="44">
        <f>+SUMIF(Rohdaten!$A$1:'Rohdaten'!$A$65536,"&lt;"&amp;B18,Rohdaten!$B$1:'Rohdaten'!$B$65536)</f>
        <v>2677568.58</v>
      </c>
      <c r="J18" s="18"/>
      <c r="K18" s="18"/>
    </row>
    <row r="19" spans="1:14" x14ac:dyDescent="0.2">
      <c r="A19" s="38">
        <f t="shared" si="3"/>
        <v>48580</v>
      </c>
      <c r="B19" s="38">
        <f t="shared" si="2"/>
        <v>48944</v>
      </c>
      <c r="C19" s="46">
        <f>+H19-SUM(C$2:C18)</f>
        <v>0</v>
      </c>
      <c r="D19" s="47">
        <f t="shared" si="0"/>
        <v>0</v>
      </c>
      <c r="E19" s="48">
        <f>+I19-SUM(E$2:E18)</f>
        <v>0</v>
      </c>
      <c r="F19" s="47">
        <f t="shared" si="1"/>
        <v>0</v>
      </c>
      <c r="H19" s="43">
        <f>+COUNTIF(Rohdaten!$A$1:'Rohdaten'!$A$65536,"&lt;"&amp;B19)</f>
        <v>211</v>
      </c>
      <c r="I19" s="44">
        <f>+SUMIF(Rohdaten!$A$1:'Rohdaten'!$A$65536,"&lt;"&amp;B19,Rohdaten!$B$1:'Rohdaten'!$B$65536)</f>
        <v>2677568.58</v>
      </c>
      <c r="J19" s="18"/>
      <c r="K19" s="18"/>
      <c r="N19" s="52"/>
    </row>
    <row r="20" spans="1:14" x14ac:dyDescent="0.2">
      <c r="A20" s="38">
        <f t="shared" si="3"/>
        <v>48945</v>
      </c>
      <c r="B20" s="38">
        <f t="shared" si="2"/>
        <v>49309</v>
      </c>
      <c r="C20" s="46">
        <f>+H20-SUM(C$2:C19)</f>
        <v>0</v>
      </c>
      <c r="D20" s="47">
        <f t="shared" si="0"/>
        <v>0</v>
      </c>
      <c r="E20" s="48">
        <f>+I20-SUM(E$2:E19)</f>
        <v>0</v>
      </c>
      <c r="F20" s="47">
        <f t="shared" si="1"/>
        <v>0</v>
      </c>
      <c r="H20" s="43">
        <f>+COUNTIF(Rohdaten!$A$1:'Rohdaten'!$A$65536,"&lt;"&amp;B20)</f>
        <v>211</v>
      </c>
      <c r="I20" s="44">
        <f>+SUMIF(Rohdaten!$A$1:'Rohdaten'!$A$65536,"&lt;"&amp;B20,Rohdaten!$B$1:'Rohdaten'!$B$65536)</f>
        <v>2677568.58</v>
      </c>
      <c r="J20" s="18"/>
      <c r="K20" s="18"/>
    </row>
    <row r="21" spans="1:14" x14ac:dyDescent="0.2">
      <c r="A21" s="38">
        <f t="shared" si="3"/>
        <v>49310</v>
      </c>
      <c r="B21" s="38">
        <f t="shared" si="2"/>
        <v>49674</v>
      </c>
      <c r="C21" s="46">
        <f>+H21-SUM(C$2:C20)</f>
        <v>0</v>
      </c>
      <c r="D21" s="47">
        <f t="shared" si="0"/>
        <v>0</v>
      </c>
      <c r="E21" s="48">
        <f>+I21-SUM(E$2:E20)</f>
        <v>0</v>
      </c>
      <c r="F21" s="47">
        <f t="shared" si="1"/>
        <v>0</v>
      </c>
      <c r="H21" s="43">
        <f>+COUNTIF(Rohdaten!$A$1:'Rohdaten'!$A$65536,"&lt;"&amp;B21)</f>
        <v>211</v>
      </c>
      <c r="I21" s="44">
        <f>+SUMIF(Rohdaten!$A$1:'Rohdaten'!$A$65536,"&lt;"&amp;B21,Rohdaten!$B$1:'Rohdaten'!$B$65536)</f>
        <v>2677568.58</v>
      </c>
      <c r="J21" s="18"/>
      <c r="K21" s="18"/>
    </row>
    <row r="22" spans="1:14" x14ac:dyDescent="0.2">
      <c r="A22" s="38">
        <f t="shared" si="3"/>
        <v>49675</v>
      </c>
      <c r="B22" s="38">
        <f t="shared" si="2"/>
        <v>50040</v>
      </c>
      <c r="C22" s="46">
        <f>+H22-SUM(C$2:C21)</f>
        <v>0</v>
      </c>
      <c r="D22" s="47">
        <f t="shared" si="0"/>
        <v>0</v>
      </c>
      <c r="E22" s="48">
        <f>+I22-SUM(E$2:E21)</f>
        <v>0</v>
      </c>
      <c r="F22" s="47">
        <f t="shared" si="1"/>
        <v>0</v>
      </c>
      <c r="H22" s="43">
        <f>+COUNTIF(Rohdaten!$A$1:'Rohdaten'!$A$65536,"&lt;"&amp;B22)</f>
        <v>211</v>
      </c>
      <c r="I22" s="44">
        <f>+SUMIF(Rohdaten!$A$1:'Rohdaten'!$A$65536,"&lt;"&amp;B22,Rohdaten!$B$1:'Rohdaten'!$B$65536)</f>
        <v>2677568.58</v>
      </c>
      <c r="J22" s="18"/>
      <c r="K22" s="18"/>
    </row>
    <row r="23" spans="1:14" x14ac:dyDescent="0.2">
      <c r="A23" s="38">
        <f t="shared" si="3"/>
        <v>50041</v>
      </c>
      <c r="B23" s="38">
        <f t="shared" si="2"/>
        <v>50405</v>
      </c>
      <c r="C23" s="46">
        <f>+H23-SUM(C$2:C22)</f>
        <v>0</v>
      </c>
      <c r="D23" s="47">
        <f t="shared" si="0"/>
        <v>0</v>
      </c>
      <c r="E23" s="48">
        <f>+I23-SUM(E$2:E22)</f>
        <v>0</v>
      </c>
      <c r="F23" s="47">
        <f t="shared" si="1"/>
        <v>0</v>
      </c>
      <c r="H23" s="43">
        <f>+COUNTIF(Rohdaten!$A$1:'Rohdaten'!$A$65536,"&lt;"&amp;B23)</f>
        <v>211</v>
      </c>
      <c r="I23" s="44">
        <f>+SUMIF(Rohdaten!$A$1:'Rohdaten'!$A$65536,"&lt;"&amp;B23,Rohdaten!$B$1:'Rohdaten'!$B$65536)</f>
        <v>2677568.58</v>
      </c>
      <c r="J23" s="18"/>
      <c r="K23" s="18"/>
    </row>
    <row r="24" spans="1:14" x14ac:dyDescent="0.2">
      <c r="A24" s="38">
        <f t="shared" ref="A24:A51" si="4">+B23+1</f>
        <v>50406</v>
      </c>
      <c r="B24" s="38">
        <f t="shared" si="2"/>
        <v>50770</v>
      </c>
      <c r="C24" s="46">
        <f>+H24-SUM(C$2:C23)</f>
        <v>0</v>
      </c>
      <c r="D24" s="47">
        <f t="shared" si="0"/>
        <v>0</v>
      </c>
      <c r="E24" s="48">
        <f>+I24-SUM(E$2:E23)</f>
        <v>0</v>
      </c>
      <c r="F24" s="47">
        <f t="shared" si="1"/>
        <v>0</v>
      </c>
      <c r="H24" s="43">
        <f>+COUNTIF(Rohdaten!$A$1:'Rohdaten'!$A$65536,"&lt;"&amp;B24)</f>
        <v>211</v>
      </c>
      <c r="I24" s="44">
        <f>+SUMIF(Rohdaten!$A$1:'Rohdaten'!$A$65536,"&lt;"&amp;B24,Rohdaten!$B$1:'Rohdaten'!$B$65536)</f>
        <v>2677568.58</v>
      </c>
      <c r="J24" s="18"/>
      <c r="K24" s="18"/>
    </row>
    <row r="25" spans="1:14" x14ac:dyDescent="0.2">
      <c r="A25" s="38">
        <f t="shared" si="4"/>
        <v>50771</v>
      </c>
      <c r="B25" s="38">
        <f t="shared" si="2"/>
        <v>51135</v>
      </c>
      <c r="C25" s="46">
        <f>+H25-SUM(C$2:C24)</f>
        <v>0</v>
      </c>
      <c r="D25" s="47">
        <f t="shared" si="0"/>
        <v>0</v>
      </c>
      <c r="E25" s="48">
        <f>+I25-SUM(E$2:E24)</f>
        <v>0</v>
      </c>
      <c r="F25" s="47">
        <f t="shared" si="1"/>
        <v>0</v>
      </c>
      <c r="H25" s="43">
        <f>+COUNTIF(Rohdaten!$A$1:'Rohdaten'!$A$65536,"&lt;"&amp;B25)</f>
        <v>211</v>
      </c>
      <c r="I25" s="44">
        <f>+SUMIF(Rohdaten!$A$1:'Rohdaten'!$A$65536,"&lt;"&amp;B25,Rohdaten!$B$1:'Rohdaten'!$B$65536)</f>
        <v>2677568.58</v>
      </c>
      <c r="J25" s="18"/>
      <c r="K25" s="18"/>
    </row>
    <row r="26" spans="1:14" x14ac:dyDescent="0.2">
      <c r="A26" s="38">
        <f t="shared" si="4"/>
        <v>51136</v>
      </c>
      <c r="B26" s="38">
        <f t="shared" si="2"/>
        <v>51501</v>
      </c>
      <c r="C26" s="46">
        <f>+H26-SUM(C$2:C25)</f>
        <v>0</v>
      </c>
      <c r="D26" s="47">
        <f t="shared" si="0"/>
        <v>0</v>
      </c>
      <c r="E26" s="48">
        <f>+I26-SUM(E$2:E25)</f>
        <v>0</v>
      </c>
      <c r="F26" s="47">
        <f t="shared" si="1"/>
        <v>0</v>
      </c>
      <c r="H26" s="43">
        <f>+COUNTIF(Rohdaten!$A$1:'Rohdaten'!$A$65536,"&lt;"&amp;B26)</f>
        <v>211</v>
      </c>
      <c r="I26" s="44">
        <f>+SUMIF(Rohdaten!$A$1:'Rohdaten'!$A$65536,"&lt;"&amp;B26,Rohdaten!$B$1:'Rohdaten'!$B$65536)</f>
        <v>2677568.58</v>
      </c>
      <c r="J26" s="18"/>
      <c r="K26" s="18"/>
    </row>
    <row r="27" spans="1:14" x14ac:dyDescent="0.2">
      <c r="A27" s="38">
        <f t="shared" si="4"/>
        <v>51502</v>
      </c>
      <c r="B27" s="38">
        <f t="shared" si="2"/>
        <v>51866</v>
      </c>
      <c r="C27" s="46">
        <f>+H27-SUM(C$2:C26)</f>
        <v>0</v>
      </c>
      <c r="D27" s="47">
        <f t="shared" si="0"/>
        <v>0</v>
      </c>
      <c r="E27" s="48">
        <f>+I27-SUM(E$2:E26)</f>
        <v>0</v>
      </c>
      <c r="F27" s="47">
        <f t="shared" si="1"/>
        <v>0</v>
      </c>
      <c r="H27" s="43">
        <f>+COUNTIF(Rohdaten!$A$1:'Rohdaten'!$A$65536,"&lt;"&amp;B27)</f>
        <v>211</v>
      </c>
      <c r="I27" s="44">
        <f>+SUMIF(Rohdaten!$A$1:'Rohdaten'!$A$65536,"&lt;"&amp;B27,Rohdaten!$B$1:'Rohdaten'!$B$65536)</f>
        <v>2677568.58</v>
      </c>
      <c r="J27" s="18"/>
      <c r="K27" s="18"/>
    </row>
    <row r="28" spans="1:14" x14ac:dyDescent="0.2">
      <c r="A28" s="38">
        <f t="shared" si="4"/>
        <v>51867</v>
      </c>
      <c r="B28" s="38">
        <f t="shared" si="2"/>
        <v>52231</v>
      </c>
      <c r="C28" s="46">
        <f>+H28-SUM(C$2:C27)</f>
        <v>0</v>
      </c>
      <c r="D28" s="47">
        <f t="shared" si="0"/>
        <v>0</v>
      </c>
      <c r="E28" s="48">
        <f>+I28-SUM(E$2:E27)</f>
        <v>0</v>
      </c>
      <c r="F28" s="47">
        <f t="shared" si="1"/>
        <v>0</v>
      </c>
      <c r="H28" s="43">
        <f>+COUNTIF(Rohdaten!$A$1:'Rohdaten'!$A$65536,"&lt;"&amp;B28)</f>
        <v>211</v>
      </c>
      <c r="I28" s="44">
        <f>+SUMIF(Rohdaten!$A$1:'Rohdaten'!$A$65536,"&lt;"&amp;B28,Rohdaten!$B$1:'Rohdaten'!$B$65536)</f>
        <v>2677568.58</v>
      </c>
      <c r="J28" s="18"/>
      <c r="K28" s="18"/>
    </row>
    <row r="29" spans="1:14" x14ac:dyDescent="0.2">
      <c r="A29" s="38">
        <f t="shared" si="4"/>
        <v>52232</v>
      </c>
      <c r="B29" s="38">
        <f t="shared" si="2"/>
        <v>52596</v>
      </c>
      <c r="C29" s="46">
        <f>+H29-SUM(C$2:C28)</f>
        <v>0</v>
      </c>
      <c r="D29" s="47">
        <f t="shared" si="0"/>
        <v>0</v>
      </c>
      <c r="E29" s="48">
        <f>+I29-SUM(E$2:E28)</f>
        <v>0</v>
      </c>
      <c r="F29" s="47">
        <f t="shared" si="1"/>
        <v>0</v>
      </c>
      <c r="H29" s="43">
        <f>+COUNTIF(Rohdaten!$A$1:'Rohdaten'!$A$65536,"&lt;"&amp;B29)</f>
        <v>211</v>
      </c>
      <c r="I29" s="44">
        <f>+SUMIF(Rohdaten!$A$1:'Rohdaten'!$A$65536,"&lt;"&amp;B29,Rohdaten!$B$1:'Rohdaten'!$B$65536)</f>
        <v>2677568.58</v>
      </c>
      <c r="J29" s="18"/>
      <c r="K29" s="18"/>
    </row>
    <row r="30" spans="1:14" x14ac:dyDescent="0.2">
      <c r="A30" s="38">
        <f t="shared" si="4"/>
        <v>52597</v>
      </c>
      <c r="B30" s="38">
        <f t="shared" si="2"/>
        <v>52962</v>
      </c>
      <c r="C30" s="46">
        <f>+H30-SUM(C$2:C29)</f>
        <v>0</v>
      </c>
      <c r="D30" s="47">
        <f t="shared" si="0"/>
        <v>0</v>
      </c>
      <c r="E30" s="48">
        <f>+I30-SUM(E$2:E29)</f>
        <v>0</v>
      </c>
      <c r="F30" s="47">
        <f t="shared" si="1"/>
        <v>0</v>
      </c>
      <c r="H30" s="43">
        <f>+COUNTIF(Rohdaten!$A$1:'Rohdaten'!$A$65536,"&lt;"&amp;B30)</f>
        <v>211</v>
      </c>
      <c r="I30" s="44">
        <f>+SUMIF(Rohdaten!$A$1:'Rohdaten'!$A$65536,"&lt;"&amp;B30,Rohdaten!$B$1:'Rohdaten'!$B$65536)</f>
        <v>2677568.58</v>
      </c>
      <c r="J30" s="18"/>
      <c r="K30" s="18"/>
    </row>
    <row r="31" spans="1:14" x14ac:dyDescent="0.2">
      <c r="A31" s="38">
        <f t="shared" si="4"/>
        <v>52963</v>
      </c>
      <c r="B31" s="38">
        <f t="shared" si="2"/>
        <v>53327</v>
      </c>
      <c r="C31" s="46">
        <f>+H31-SUM(C$2:C30)</f>
        <v>0</v>
      </c>
      <c r="D31" s="47">
        <f t="shared" si="0"/>
        <v>0</v>
      </c>
      <c r="E31" s="48">
        <f>+I31-SUM(E$2:E30)</f>
        <v>0</v>
      </c>
      <c r="F31" s="47">
        <f t="shared" si="1"/>
        <v>0</v>
      </c>
      <c r="H31" s="43">
        <f>+COUNTIF(Rohdaten!$A$1:'Rohdaten'!$A$65536,"&lt;"&amp;B31)</f>
        <v>211</v>
      </c>
      <c r="I31" s="44">
        <f>+SUMIF(Rohdaten!$A$1:'Rohdaten'!$A$65536,"&lt;"&amp;B31,Rohdaten!$B$1:'Rohdaten'!$B$65536)</f>
        <v>2677568.58</v>
      </c>
      <c r="J31" s="18"/>
      <c r="K31" s="18"/>
    </row>
    <row r="32" spans="1:14" x14ac:dyDescent="0.2">
      <c r="A32" s="38">
        <f t="shared" si="4"/>
        <v>53328</v>
      </c>
      <c r="B32" s="38">
        <f t="shared" si="2"/>
        <v>53692</v>
      </c>
      <c r="C32" s="46">
        <f>+H32-SUM(C$2:C31)</f>
        <v>0</v>
      </c>
      <c r="D32" s="47">
        <f t="shared" si="0"/>
        <v>0</v>
      </c>
      <c r="E32" s="48">
        <f>+I32-SUM(E$2:E31)</f>
        <v>0</v>
      </c>
      <c r="F32" s="47">
        <f t="shared" si="1"/>
        <v>0</v>
      </c>
      <c r="H32" s="43">
        <f>+COUNTIF(Rohdaten!$A$1:'Rohdaten'!$A$65536,"&lt;"&amp;B32)</f>
        <v>211</v>
      </c>
      <c r="I32" s="44">
        <f>+SUMIF(Rohdaten!$A$1:'Rohdaten'!$A$65536,"&lt;"&amp;B32,Rohdaten!$B$1:'Rohdaten'!$B$65536)</f>
        <v>2677568.58</v>
      </c>
      <c r="J32" s="18"/>
      <c r="K32" s="18"/>
    </row>
    <row r="33" spans="1:11" x14ac:dyDescent="0.2">
      <c r="A33" s="38">
        <f t="shared" si="4"/>
        <v>53693</v>
      </c>
      <c r="B33" s="38">
        <f t="shared" si="2"/>
        <v>54057</v>
      </c>
      <c r="C33" s="46">
        <f>+H33-SUM(C$2:C32)</f>
        <v>0</v>
      </c>
      <c r="D33" s="47">
        <f t="shared" si="0"/>
        <v>0</v>
      </c>
      <c r="E33" s="48">
        <f>+I33-SUM(E$2:E32)</f>
        <v>0</v>
      </c>
      <c r="F33" s="47">
        <f t="shared" si="1"/>
        <v>0</v>
      </c>
      <c r="H33" s="43">
        <f>+COUNTIF(Rohdaten!$A$1:'Rohdaten'!$A$65536,"&lt;"&amp;B33)</f>
        <v>211</v>
      </c>
      <c r="I33" s="44">
        <f>+SUMIF(Rohdaten!$A$1:'Rohdaten'!$A$65536,"&lt;"&amp;B33,Rohdaten!$B$1:'Rohdaten'!$B$65536)</f>
        <v>2677568.58</v>
      </c>
      <c r="J33" s="18"/>
      <c r="K33" s="18"/>
    </row>
    <row r="34" spans="1:11" x14ac:dyDescent="0.2">
      <c r="A34" s="38">
        <f t="shared" si="4"/>
        <v>54058</v>
      </c>
      <c r="B34" s="38">
        <f t="shared" si="2"/>
        <v>54423</v>
      </c>
      <c r="C34" s="46">
        <f>+H34-SUM(C$2:C33)</f>
        <v>0</v>
      </c>
      <c r="D34" s="47">
        <f t="shared" si="0"/>
        <v>0</v>
      </c>
      <c r="E34" s="48">
        <f>+I34-SUM(E$2:E33)</f>
        <v>0</v>
      </c>
      <c r="F34" s="47">
        <f t="shared" si="1"/>
        <v>0</v>
      </c>
      <c r="H34" s="43">
        <f>+COUNTIF(Rohdaten!$A$1:'Rohdaten'!$A$65536,"&lt;"&amp;B34)</f>
        <v>211</v>
      </c>
      <c r="I34" s="44">
        <f>+SUMIF(Rohdaten!$A$1:'Rohdaten'!$A$65536,"&lt;"&amp;B34,Rohdaten!$B$1:'Rohdaten'!$B$65536)</f>
        <v>2677568.58</v>
      </c>
      <c r="J34" s="18"/>
      <c r="K34" s="18"/>
    </row>
    <row r="35" spans="1:11" x14ac:dyDescent="0.2">
      <c r="A35" s="38">
        <f t="shared" si="4"/>
        <v>54424</v>
      </c>
      <c r="B35" s="38">
        <f t="shared" si="2"/>
        <v>54788</v>
      </c>
      <c r="C35" s="46">
        <f>+H35-SUM(C$2:C34)</f>
        <v>0</v>
      </c>
      <c r="D35" s="47">
        <f t="shared" si="0"/>
        <v>0</v>
      </c>
      <c r="E35" s="48">
        <f>+I35-SUM(E$2:E34)</f>
        <v>0</v>
      </c>
      <c r="F35" s="47">
        <f t="shared" si="1"/>
        <v>0</v>
      </c>
      <c r="H35" s="43">
        <f>+COUNTIF(Rohdaten!$A$1:'Rohdaten'!$A$65536,"&lt;"&amp;B35)</f>
        <v>211</v>
      </c>
      <c r="I35" s="44">
        <f>+SUMIF(Rohdaten!$A$1:'Rohdaten'!$A$65536,"&lt;"&amp;B35,Rohdaten!$B$1:'Rohdaten'!$B$65536)</f>
        <v>2677568.58</v>
      </c>
      <c r="J35" s="18"/>
      <c r="K35" s="18"/>
    </row>
    <row r="36" spans="1:11" x14ac:dyDescent="0.2">
      <c r="A36" s="38">
        <f t="shared" si="4"/>
        <v>54789</v>
      </c>
      <c r="B36" s="38">
        <f t="shared" si="2"/>
        <v>55153</v>
      </c>
      <c r="C36" s="46">
        <f>+H36-SUM(C$2:C35)</f>
        <v>0</v>
      </c>
      <c r="D36" s="47">
        <f t="shared" si="0"/>
        <v>0</v>
      </c>
      <c r="E36" s="48">
        <f>+I36-SUM(E$2:E35)</f>
        <v>0</v>
      </c>
      <c r="F36" s="47">
        <f t="shared" si="1"/>
        <v>0</v>
      </c>
      <c r="H36" s="43">
        <f>+COUNTIF(Rohdaten!$A$1:'Rohdaten'!$A$65536,"&lt;"&amp;B36)</f>
        <v>211</v>
      </c>
      <c r="I36" s="44">
        <f>+SUMIF(Rohdaten!$A$1:'Rohdaten'!$A$65536,"&lt;"&amp;B36,Rohdaten!$B$1:'Rohdaten'!$B$65536)</f>
        <v>2677568.58</v>
      </c>
      <c r="J36" s="18"/>
      <c r="K36" s="18"/>
    </row>
    <row r="37" spans="1:11" x14ac:dyDescent="0.2">
      <c r="A37" s="38">
        <f t="shared" si="4"/>
        <v>55154</v>
      </c>
      <c r="B37" s="38">
        <f t="shared" si="2"/>
        <v>55518</v>
      </c>
      <c r="C37" s="46">
        <f>+H37-SUM(C$2:C36)</f>
        <v>0</v>
      </c>
      <c r="D37" s="47">
        <f t="shared" si="0"/>
        <v>0</v>
      </c>
      <c r="E37" s="48">
        <f>+I37-SUM(E$2:E36)</f>
        <v>0</v>
      </c>
      <c r="F37" s="47">
        <f t="shared" si="1"/>
        <v>0</v>
      </c>
      <c r="H37" s="43">
        <f>+COUNTIF(Rohdaten!$A$1:'Rohdaten'!$A$65536,"&lt;"&amp;B37)</f>
        <v>211</v>
      </c>
      <c r="I37" s="44">
        <f>+SUMIF(Rohdaten!$A$1:'Rohdaten'!$A$65536,"&lt;"&amp;B37,Rohdaten!$B$1:'Rohdaten'!$B$65536)</f>
        <v>2677568.58</v>
      </c>
      <c r="J37" s="18"/>
      <c r="K37" s="18"/>
    </row>
    <row r="38" spans="1:11" x14ac:dyDescent="0.2">
      <c r="A38" s="38">
        <f t="shared" si="4"/>
        <v>55519</v>
      </c>
      <c r="B38" s="38">
        <f t="shared" si="2"/>
        <v>55884</v>
      </c>
      <c r="C38" s="46">
        <f>+H38-SUM(C$2:C37)</f>
        <v>0</v>
      </c>
      <c r="D38" s="47">
        <f t="shared" si="0"/>
        <v>0</v>
      </c>
      <c r="E38" s="48">
        <f>+I38-SUM(E$2:E37)</f>
        <v>0</v>
      </c>
      <c r="F38" s="47">
        <f t="shared" si="1"/>
        <v>0</v>
      </c>
      <c r="H38" s="43">
        <f>+COUNTIF(Rohdaten!$A$1:'Rohdaten'!$A$65536,"&lt;"&amp;B38)</f>
        <v>211</v>
      </c>
      <c r="I38" s="44">
        <f>+SUMIF(Rohdaten!$A$1:'Rohdaten'!$A$65536,"&lt;"&amp;B38,Rohdaten!$B$1:'Rohdaten'!$B$65536)</f>
        <v>2677568.58</v>
      </c>
      <c r="J38" s="18"/>
      <c r="K38" s="18"/>
    </row>
    <row r="39" spans="1:11" x14ac:dyDescent="0.2">
      <c r="A39" s="38">
        <f t="shared" si="4"/>
        <v>55885</v>
      </c>
      <c r="B39" s="38">
        <f t="shared" si="2"/>
        <v>56249</v>
      </c>
      <c r="C39" s="46">
        <f>+H39-SUM(C$2:C38)</f>
        <v>0</v>
      </c>
      <c r="D39" s="47">
        <f t="shared" si="0"/>
        <v>0</v>
      </c>
      <c r="E39" s="48">
        <f>+I39-SUM(E$2:E38)</f>
        <v>0</v>
      </c>
      <c r="F39" s="47">
        <f t="shared" si="1"/>
        <v>0</v>
      </c>
      <c r="H39" s="43">
        <f>+COUNTIF(Rohdaten!$A$1:'Rohdaten'!$A$65536,"&lt;"&amp;B39)</f>
        <v>211</v>
      </c>
      <c r="I39" s="44">
        <f>+SUMIF(Rohdaten!$A$1:'Rohdaten'!$A$65536,"&lt;"&amp;B39,Rohdaten!$B$1:'Rohdaten'!$B$65536)</f>
        <v>2677568.58</v>
      </c>
      <c r="J39" s="18"/>
      <c r="K39" s="18"/>
    </row>
    <row r="40" spans="1:11" x14ac:dyDescent="0.2">
      <c r="A40" s="38">
        <f t="shared" si="4"/>
        <v>56250</v>
      </c>
      <c r="B40" s="38">
        <f t="shared" si="2"/>
        <v>56614</v>
      </c>
      <c r="C40" s="46">
        <f>+H40-SUM(C$2:C39)</f>
        <v>0</v>
      </c>
      <c r="D40" s="47">
        <f t="shared" si="0"/>
        <v>0</v>
      </c>
      <c r="E40" s="48">
        <f>+I40-SUM(E$2:E39)</f>
        <v>0</v>
      </c>
      <c r="F40" s="47">
        <f t="shared" si="1"/>
        <v>0</v>
      </c>
      <c r="H40" s="43">
        <f>+COUNTIF(Rohdaten!$A$1:'Rohdaten'!$A$65536,"&lt;"&amp;B40)</f>
        <v>211</v>
      </c>
      <c r="I40" s="44">
        <f>+SUMIF(Rohdaten!$A$1:'Rohdaten'!$A$65536,"&lt;"&amp;B40,Rohdaten!$B$1:'Rohdaten'!$B$65536)</f>
        <v>2677568.58</v>
      </c>
      <c r="J40" s="18"/>
      <c r="K40" s="18"/>
    </row>
    <row r="41" spans="1:11" x14ac:dyDescent="0.2">
      <c r="A41" s="38">
        <f t="shared" si="4"/>
        <v>56615</v>
      </c>
      <c r="B41" s="38">
        <f t="shared" si="2"/>
        <v>56979</v>
      </c>
      <c r="C41" s="46">
        <f>+H41-SUM(C$2:C40)</f>
        <v>0</v>
      </c>
      <c r="D41" s="47">
        <f t="shared" si="0"/>
        <v>0</v>
      </c>
      <c r="E41" s="48">
        <f>+I41-SUM(E$2:E40)</f>
        <v>0</v>
      </c>
      <c r="F41" s="47">
        <f t="shared" si="1"/>
        <v>0</v>
      </c>
      <c r="H41" s="43">
        <f>+COUNTIF(Rohdaten!$A$1:'Rohdaten'!$A$65536,"&lt;"&amp;B41)</f>
        <v>211</v>
      </c>
      <c r="I41" s="44">
        <f>+SUMIF(Rohdaten!$A$1:'Rohdaten'!$A$65536,"&lt;"&amp;B41,Rohdaten!$B$1:'Rohdaten'!$B$65536)</f>
        <v>2677568.58</v>
      </c>
      <c r="J41" s="18"/>
      <c r="K41" s="18"/>
    </row>
    <row r="42" spans="1:11" x14ac:dyDescent="0.2">
      <c r="A42" s="38">
        <f t="shared" si="4"/>
        <v>56980</v>
      </c>
      <c r="B42" s="38">
        <f t="shared" si="2"/>
        <v>57345</v>
      </c>
      <c r="C42" s="46">
        <f>+H42-SUM(C$2:C41)</f>
        <v>0</v>
      </c>
      <c r="D42" s="47">
        <f t="shared" si="0"/>
        <v>0</v>
      </c>
      <c r="E42" s="48">
        <f>+I42-SUM(E$2:E41)</f>
        <v>0</v>
      </c>
      <c r="F42" s="47">
        <f t="shared" si="1"/>
        <v>0</v>
      </c>
      <c r="H42" s="43">
        <f>+COUNTIF(Rohdaten!$A$1:'Rohdaten'!$A$65536,"&lt;"&amp;B42)</f>
        <v>211</v>
      </c>
      <c r="I42" s="44">
        <f>+SUMIF(Rohdaten!$A$1:'Rohdaten'!$A$65536,"&lt;"&amp;B42,Rohdaten!$B$1:'Rohdaten'!$B$65536)</f>
        <v>2677568.58</v>
      </c>
      <c r="J42" s="18"/>
      <c r="K42" s="18"/>
    </row>
    <row r="43" spans="1:11" x14ac:dyDescent="0.2">
      <c r="A43" s="38">
        <f t="shared" si="4"/>
        <v>57346</v>
      </c>
      <c r="B43" s="38">
        <f t="shared" si="2"/>
        <v>57710</v>
      </c>
      <c r="C43" s="46">
        <f>+H43-SUM(C$2:C42)</f>
        <v>0</v>
      </c>
      <c r="D43" s="47">
        <f t="shared" si="0"/>
        <v>0</v>
      </c>
      <c r="E43" s="48">
        <f>+I43-SUM(E$2:E42)</f>
        <v>0</v>
      </c>
      <c r="F43" s="47">
        <f t="shared" si="1"/>
        <v>0</v>
      </c>
      <c r="H43" s="43">
        <f>+COUNTIF(Rohdaten!$A$1:'Rohdaten'!$A$65536,"&lt;"&amp;B43)</f>
        <v>211</v>
      </c>
      <c r="I43" s="44">
        <f>+SUMIF(Rohdaten!$A$1:'Rohdaten'!$A$65536,"&lt;"&amp;B43,Rohdaten!$B$1:'Rohdaten'!$B$65536)</f>
        <v>2677568.58</v>
      </c>
      <c r="J43" s="18"/>
      <c r="K43" s="18"/>
    </row>
    <row r="44" spans="1:11" x14ac:dyDescent="0.2">
      <c r="A44" s="38">
        <f t="shared" si="4"/>
        <v>57711</v>
      </c>
      <c r="B44" s="38">
        <f t="shared" si="2"/>
        <v>58075</v>
      </c>
      <c r="C44" s="46">
        <f>+H44-SUM(C$2:C43)</f>
        <v>0</v>
      </c>
      <c r="D44" s="47">
        <f t="shared" si="0"/>
        <v>0</v>
      </c>
      <c r="E44" s="48">
        <f>+I44-SUM(E$2:E43)</f>
        <v>0</v>
      </c>
      <c r="F44" s="47">
        <f t="shared" si="1"/>
        <v>0</v>
      </c>
      <c r="H44" s="43">
        <f>+COUNTIF(Rohdaten!$A$1:'Rohdaten'!$A$65536,"&lt;"&amp;B44)</f>
        <v>211</v>
      </c>
      <c r="I44" s="44">
        <f>+SUMIF(Rohdaten!$A$1:'Rohdaten'!$A$65536,"&lt;"&amp;B44,Rohdaten!$B$1:'Rohdaten'!$B$65536)</f>
        <v>2677568.58</v>
      </c>
      <c r="J44" s="18"/>
      <c r="K44" s="18"/>
    </row>
    <row r="45" spans="1:11" x14ac:dyDescent="0.2">
      <c r="A45" s="38">
        <f t="shared" si="4"/>
        <v>58076</v>
      </c>
      <c r="B45" s="38">
        <f t="shared" si="2"/>
        <v>58440</v>
      </c>
      <c r="C45" s="46">
        <f>+H45-SUM(C$2:C44)</f>
        <v>0</v>
      </c>
      <c r="D45" s="47">
        <f t="shared" si="0"/>
        <v>0</v>
      </c>
      <c r="E45" s="48">
        <f>+I45-SUM(E$2:E44)</f>
        <v>0</v>
      </c>
      <c r="F45" s="47">
        <f t="shared" si="1"/>
        <v>0</v>
      </c>
      <c r="H45" s="43">
        <f>+COUNTIF(Rohdaten!$A$1:'Rohdaten'!$A$65536,"&lt;"&amp;B45)</f>
        <v>211</v>
      </c>
      <c r="I45" s="44">
        <f>+SUMIF(Rohdaten!$A$1:'Rohdaten'!$A$65536,"&lt;"&amp;B45,Rohdaten!$B$1:'Rohdaten'!$B$65536)</f>
        <v>2677568.58</v>
      </c>
      <c r="J45" s="18"/>
      <c r="K45" s="18"/>
    </row>
    <row r="46" spans="1:11" x14ac:dyDescent="0.2">
      <c r="A46" s="38">
        <f t="shared" si="4"/>
        <v>58441</v>
      </c>
      <c r="B46" s="38">
        <f t="shared" si="2"/>
        <v>58806</v>
      </c>
      <c r="C46" s="46">
        <f>+H46-SUM(C$2:C45)</f>
        <v>0</v>
      </c>
      <c r="D46" s="47">
        <f t="shared" si="0"/>
        <v>0</v>
      </c>
      <c r="E46" s="48">
        <f>+I46-SUM(E$2:E45)</f>
        <v>0</v>
      </c>
      <c r="F46" s="47">
        <f t="shared" si="1"/>
        <v>0</v>
      </c>
      <c r="H46" s="43">
        <f>+COUNTIF(Rohdaten!$A$1:'Rohdaten'!$A$65536,"&lt;"&amp;B46)</f>
        <v>211</v>
      </c>
      <c r="I46" s="44">
        <f>+SUMIF(Rohdaten!$A$1:'Rohdaten'!$A$65536,"&lt;"&amp;B46,Rohdaten!$B$1:'Rohdaten'!$B$65536)</f>
        <v>2677568.58</v>
      </c>
      <c r="J46" s="18"/>
      <c r="K46" s="18"/>
    </row>
    <row r="47" spans="1:11" x14ac:dyDescent="0.2">
      <c r="A47" s="38">
        <f t="shared" si="4"/>
        <v>58807</v>
      </c>
      <c r="B47" s="38">
        <f t="shared" si="2"/>
        <v>59171</v>
      </c>
      <c r="C47" s="46">
        <f>+H47-SUM(C$2:C46)</f>
        <v>0</v>
      </c>
      <c r="D47" s="47">
        <f t="shared" si="0"/>
        <v>0</v>
      </c>
      <c r="E47" s="48">
        <f>+I47-SUM(E$2:E46)</f>
        <v>0</v>
      </c>
      <c r="F47" s="47">
        <f t="shared" si="1"/>
        <v>0</v>
      </c>
      <c r="H47" s="43">
        <f>+COUNTIF(Rohdaten!$A$1:'Rohdaten'!$A$65536,"&lt;"&amp;B47)</f>
        <v>211</v>
      </c>
      <c r="I47" s="44">
        <f>+SUMIF(Rohdaten!$A$1:'Rohdaten'!$A$65536,"&lt;"&amp;B47,Rohdaten!$B$1:'Rohdaten'!$B$65536)</f>
        <v>2677568.58</v>
      </c>
      <c r="J47" s="18"/>
      <c r="K47" s="18"/>
    </row>
    <row r="48" spans="1:11" x14ac:dyDescent="0.2">
      <c r="A48" s="38">
        <f t="shared" si="4"/>
        <v>59172</v>
      </c>
      <c r="B48" s="38">
        <f t="shared" si="2"/>
        <v>59536</v>
      </c>
      <c r="C48" s="46">
        <f>+H48-SUM(C$2:C47)</f>
        <v>0</v>
      </c>
      <c r="D48" s="47">
        <f t="shared" si="0"/>
        <v>0</v>
      </c>
      <c r="E48" s="48">
        <f>+I48-SUM(E$2:E47)</f>
        <v>0</v>
      </c>
      <c r="F48" s="47">
        <f t="shared" si="1"/>
        <v>0</v>
      </c>
      <c r="H48" s="43">
        <f>+COUNTIF(Rohdaten!$A$1:'Rohdaten'!$A$65536,"&lt;"&amp;B48)</f>
        <v>211</v>
      </c>
      <c r="I48" s="44">
        <f>+SUMIF(Rohdaten!$A$1:'Rohdaten'!$A$65536,"&lt;"&amp;B48,Rohdaten!$B$1:'Rohdaten'!$B$65536)</f>
        <v>2677568.58</v>
      </c>
      <c r="J48" s="18"/>
      <c r="K48" s="18"/>
    </row>
    <row r="49" spans="1:11" x14ac:dyDescent="0.2">
      <c r="A49" s="38">
        <f t="shared" si="4"/>
        <v>59537</v>
      </c>
      <c r="B49" s="38">
        <f t="shared" si="2"/>
        <v>59901</v>
      </c>
      <c r="C49" s="46">
        <f>+H49-SUM(C$2:C48)</f>
        <v>0</v>
      </c>
      <c r="D49" s="47">
        <f t="shared" si="0"/>
        <v>0</v>
      </c>
      <c r="E49" s="48">
        <f>+I49-SUM(E$2:E48)</f>
        <v>0</v>
      </c>
      <c r="F49" s="47">
        <f t="shared" si="1"/>
        <v>0</v>
      </c>
      <c r="H49" s="43">
        <f>+COUNTIF(Rohdaten!$A$1:'Rohdaten'!$A$65536,"&lt;"&amp;B49)</f>
        <v>211</v>
      </c>
      <c r="I49" s="44">
        <f>+SUMIF(Rohdaten!$A$1:'Rohdaten'!$A$65536,"&lt;"&amp;B49,Rohdaten!$B$1:'Rohdaten'!$B$65536)</f>
        <v>2677568.58</v>
      </c>
      <c r="J49" s="18"/>
      <c r="K49" s="18"/>
    </row>
    <row r="50" spans="1:11" x14ac:dyDescent="0.2">
      <c r="A50" s="38">
        <f t="shared" si="4"/>
        <v>59902</v>
      </c>
      <c r="B50" s="38">
        <f t="shared" si="2"/>
        <v>60267</v>
      </c>
      <c r="C50" s="46">
        <f>+H50-SUM(C$2:C49)</f>
        <v>0</v>
      </c>
      <c r="D50" s="47">
        <f t="shared" si="0"/>
        <v>0</v>
      </c>
      <c r="E50" s="48">
        <f>+I50-SUM(E$2:E49)</f>
        <v>0</v>
      </c>
      <c r="F50" s="47">
        <f t="shared" si="1"/>
        <v>0</v>
      </c>
      <c r="H50" s="43">
        <f>+COUNTIF(Rohdaten!$A$1:'Rohdaten'!$A$65536,"&lt;"&amp;B50)</f>
        <v>211</v>
      </c>
      <c r="I50" s="44">
        <f>+SUMIF(Rohdaten!$A$1:'Rohdaten'!$A$65536,"&lt;"&amp;B50,Rohdaten!$B$1:'Rohdaten'!$B$65536)</f>
        <v>2677568.58</v>
      </c>
      <c r="J50" s="18"/>
      <c r="K50" s="18"/>
    </row>
    <row r="51" spans="1:11" x14ac:dyDescent="0.2">
      <c r="A51" s="38">
        <f t="shared" si="4"/>
        <v>60268</v>
      </c>
      <c r="B51" s="38">
        <f t="shared" si="2"/>
        <v>60632</v>
      </c>
      <c r="C51" s="46">
        <f>+H51-SUM(C$2:C50)</f>
        <v>0</v>
      </c>
      <c r="D51" s="47">
        <f t="shared" si="0"/>
        <v>0</v>
      </c>
      <c r="E51" s="48">
        <f>+I51-SUM(E$2:E50)</f>
        <v>0</v>
      </c>
      <c r="F51" s="47">
        <f t="shared" si="1"/>
        <v>0</v>
      </c>
      <c r="H51" s="43">
        <f>+COUNTIF(Rohdaten!$A$1:'Rohdaten'!$A$65536,"&lt;"&amp;B51)</f>
        <v>211</v>
      </c>
      <c r="I51" s="44">
        <f>+SUMIF(Rohdaten!$A$1:'Rohdaten'!$A$65536,"&lt;"&amp;B51,Rohdaten!$B$1:'Rohdaten'!$B$65536)</f>
        <v>2677568.58</v>
      </c>
      <c r="J51" s="18"/>
      <c r="K51" s="18"/>
    </row>
    <row r="52" spans="1:11" x14ac:dyDescent="0.2">
      <c r="A52" s="38"/>
      <c r="B52" s="38"/>
      <c r="C52" s="46"/>
      <c r="D52" s="47"/>
      <c r="E52" s="48"/>
      <c r="F52" s="47"/>
      <c r="H52" s="43"/>
      <c r="I52" s="44"/>
      <c r="J52" s="18"/>
      <c r="K52" s="18"/>
    </row>
    <row r="53" spans="1:11" x14ac:dyDescent="0.2">
      <c r="A53" s="38"/>
      <c r="B53" s="38"/>
      <c r="C53" s="46"/>
      <c r="D53" s="47"/>
      <c r="E53" s="48"/>
      <c r="F53" s="47"/>
      <c r="H53" s="43"/>
      <c r="I53" s="44"/>
      <c r="J53" s="18"/>
      <c r="K53" s="18"/>
    </row>
    <row r="54" spans="1:11" x14ac:dyDescent="0.2">
      <c r="A54" s="38"/>
      <c r="B54" s="38"/>
      <c r="C54" s="46"/>
      <c r="D54" s="47"/>
      <c r="E54" s="48"/>
      <c r="F54" s="47"/>
      <c r="H54" s="43"/>
      <c r="I54" s="44"/>
      <c r="J54" s="18"/>
      <c r="K54" s="18"/>
    </row>
    <row r="55" spans="1:11" x14ac:dyDescent="0.2">
      <c r="A55" s="38"/>
      <c r="B55" s="38"/>
      <c r="C55" s="46"/>
      <c r="D55" s="47"/>
      <c r="E55" s="48"/>
      <c r="F55" s="47"/>
      <c r="H55" s="43"/>
      <c r="I55" s="44"/>
      <c r="J55" s="18"/>
      <c r="K55" s="18"/>
    </row>
    <row r="56" spans="1:11" x14ac:dyDescent="0.2">
      <c r="A56" s="38"/>
      <c r="B56" s="38"/>
      <c r="C56" s="46"/>
      <c r="D56" s="47"/>
      <c r="E56" s="48"/>
      <c r="F56" s="47"/>
      <c r="H56" s="43"/>
      <c r="I56" s="44"/>
      <c r="J56" s="18"/>
      <c r="K56" s="18"/>
    </row>
    <row r="57" spans="1:11" x14ac:dyDescent="0.2">
      <c r="A57" s="38"/>
      <c r="B57" s="38"/>
      <c r="C57" s="46"/>
      <c r="D57" s="47"/>
      <c r="E57" s="48"/>
      <c r="F57" s="47"/>
      <c r="H57" s="43"/>
      <c r="I57" s="44"/>
      <c r="J57" s="18"/>
      <c r="K57" s="18"/>
    </row>
    <row r="58" spans="1:11" x14ac:dyDescent="0.2">
      <c r="A58" s="38"/>
      <c r="B58" s="38"/>
      <c r="C58" s="46"/>
      <c r="D58" s="47"/>
      <c r="E58" s="48"/>
      <c r="F58" s="47"/>
      <c r="H58" s="43"/>
      <c r="I58" s="44"/>
      <c r="J58" s="18"/>
      <c r="K58" s="18"/>
    </row>
    <row r="59" spans="1:11" x14ac:dyDescent="0.2">
      <c r="A59" s="38"/>
      <c r="B59" s="38"/>
      <c r="C59" s="46"/>
      <c r="D59" s="47"/>
      <c r="E59" s="48"/>
      <c r="F59" s="47"/>
      <c r="H59" s="43"/>
      <c r="I59" s="44"/>
      <c r="J59" s="18"/>
      <c r="K59" s="18"/>
    </row>
    <row r="60" spans="1:11" x14ac:dyDescent="0.2">
      <c r="A60" s="38"/>
      <c r="B60" s="38"/>
      <c r="C60" s="46"/>
      <c r="D60" s="47"/>
      <c r="E60" s="48"/>
      <c r="F60" s="47"/>
      <c r="H60" s="43"/>
      <c r="I60" s="44"/>
      <c r="J60" s="18"/>
      <c r="K60" s="18"/>
    </row>
    <row r="61" spans="1:11" x14ac:dyDescent="0.2">
      <c r="A61" s="38"/>
      <c r="B61" s="38"/>
      <c r="C61" s="46"/>
      <c r="D61" s="47"/>
      <c r="E61" s="48"/>
      <c r="F61" s="47"/>
      <c r="H61" s="43"/>
      <c r="I61" s="44"/>
      <c r="J61" s="18"/>
      <c r="K61" s="18"/>
    </row>
    <row r="62" spans="1:11" x14ac:dyDescent="0.2">
      <c r="A62" s="38"/>
      <c r="B62" s="38"/>
      <c r="C62" s="46"/>
      <c r="D62" s="47"/>
      <c r="E62" s="48"/>
      <c r="F62" s="47"/>
      <c r="H62" s="43"/>
      <c r="I62" s="44"/>
      <c r="J62" s="18"/>
      <c r="K62" s="18"/>
    </row>
    <row r="63" spans="1:11" x14ac:dyDescent="0.2">
      <c r="A63" s="38"/>
      <c r="B63" s="38"/>
      <c r="C63" s="46"/>
      <c r="D63" s="47"/>
      <c r="E63" s="48"/>
      <c r="F63" s="47"/>
      <c r="H63" s="43"/>
      <c r="I63" s="44"/>
      <c r="J63" s="18"/>
      <c r="K63" s="18"/>
    </row>
    <row r="64" spans="1:11" x14ac:dyDescent="0.2">
      <c r="A64" s="38"/>
      <c r="B64" s="38"/>
      <c r="C64" s="46"/>
      <c r="D64" s="47"/>
      <c r="E64" s="48"/>
      <c r="F64" s="47"/>
      <c r="H64" s="43"/>
      <c r="I64" s="44"/>
      <c r="J64" s="18"/>
      <c r="K64" s="18"/>
    </row>
    <row r="65" spans="1:11" x14ac:dyDescent="0.2">
      <c r="A65" s="38"/>
      <c r="B65" s="38"/>
      <c r="C65" s="46"/>
      <c r="D65" s="47"/>
      <c r="E65" s="48"/>
      <c r="F65" s="47"/>
      <c r="H65" s="43"/>
      <c r="I65" s="44"/>
      <c r="J65" s="18"/>
      <c r="K65" s="18"/>
    </row>
    <row r="66" spans="1:11" x14ac:dyDescent="0.2">
      <c r="A66" s="38"/>
      <c r="B66" s="38"/>
      <c r="C66" s="46"/>
      <c r="D66" s="47"/>
      <c r="E66" s="48"/>
      <c r="F66" s="47"/>
      <c r="H66" s="43"/>
      <c r="I66" s="44"/>
      <c r="J66" s="18"/>
      <c r="K66" s="18"/>
    </row>
    <row r="67" spans="1:11" x14ac:dyDescent="0.2">
      <c r="A67" s="38"/>
      <c r="B67" s="38"/>
      <c r="C67" s="46"/>
      <c r="D67" s="47"/>
      <c r="E67" s="48"/>
      <c r="F67" s="47"/>
      <c r="H67" s="43"/>
      <c r="I67" s="44"/>
      <c r="J67" s="18"/>
      <c r="K67" s="18"/>
    </row>
    <row r="68" spans="1:11" x14ac:dyDescent="0.2">
      <c r="A68" s="38"/>
      <c r="B68" s="38"/>
      <c r="C68" s="46"/>
      <c r="D68" s="47"/>
      <c r="E68" s="48"/>
      <c r="F68" s="47"/>
      <c r="H68" s="43"/>
      <c r="I68" s="44"/>
      <c r="J68" s="18"/>
      <c r="K68" s="18"/>
    </row>
    <row r="69" spans="1:11" x14ac:dyDescent="0.2">
      <c r="A69" s="38"/>
      <c r="B69" s="38"/>
      <c r="C69" s="46"/>
      <c r="D69" s="47"/>
      <c r="E69" s="48"/>
      <c r="F69" s="47"/>
      <c r="H69" s="43"/>
      <c r="I69" s="44"/>
      <c r="J69" s="18"/>
      <c r="K69" s="18"/>
    </row>
    <row r="70" spans="1:11" x14ac:dyDescent="0.2">
      <c r="A70" s="38"/>
      <c r="B70" s="38"/>
      <c r="C70" s="46"/>
      <c r="D70" s="47"/>
      <c r="E70" s="48"/>
      <c r="F70" s="47"/>
      <c r="H70" s="43"/>
      <c r="I70" s="44"/>
      <c r="J70" s="18"/>
      <c r="K70" s="18"/>
    </row>
    <row r="71" spans="1:11" x14ac:dyDescent="0.2">
      <c r="A71" s="38"/>
      <c r="B71" s="38"/>
      <c r="C71" s="46"/>
      <c r="D71" s="47"/>
      <c r="E71" s="48"/>
      <c r="F71" s="47"/>
      <c r="H71" s="43"/>
      <c r="I71" s="44"/>
      <c r="J71" s="18"/>
      <c r="K71" s="18"/>
    </row>
    <row r="72" spans="1:11" x14ac:dyDescent="0.2">
      <c r="A72" s="38"/>
      <c r="B72" s="38"/>
      <c r="C72" s="46"/>
      <c r="D72" s="47"/>
      <c r="E72" s="48"/>
      <c r="F72" s="47"/>
      <c r="H72" s="43"/>
      <c r="I72" s="44"/>
      <c r="J72" s="18"/>
      <c r="K72" s="18"/>
    </row>
    <row r="73" spans="1:11" x14ac:dyDescent="0.2">
      <c r="A73" s="38"/>
      <c r="B73" s="38"/>
      <c r="C73" s="46"/>
      <c r="D73" s="47"/>
      <c r="E73" s="48"/>
      <c r="F73" s="47"/>
      <c r="H73" s="43"/>
      <c r="I73" s="44"/>
      <c r="J73" s="18"/>
      <c r="K73" s="18"/>
    </row>
    <row r="74" spans="1:11" x14ac:dyDescent="0.2">
      <c r="A74" s="38"/>
      <c r="B74" s="38"/>
      <c r="C74" s="46"/>
      <c r="D74" s="47"/>
      <c r="E74" s="48"/>
      <c r="F74" s="47"/>
      <c r="H74" s="43"/>
      <c r="I74" s="44"/>
      <c r="J74" s="18"/>
      <c r="K74" s="18"/>
    </row>
    <row r="75" spans="1:11" x14ac:dyDescent="0.2">
      <c r="A75" s="38"/>
      <c r="B75" s="38"/>
      <c r="C75" s="46"/>
      <c r="D75" s="47"/>
      <c r="E75" s="48"/>
      <c r="F75" s="47"/>
      <c r="H75" s="43"/>
      <c r="I75" s="44"/>
      <c r="J75" s="18"/>
      <c r="K75" s="18"/>
    </row>
    <row r="76" spans="1:11" x14ac:dyDescent="0.2">
      <c r="A76" s="38"/>
      <c r="B76" s="38"/>
      <c r="C76" s="46"/>
      <c r="D76" s="47"/>
      <c r="E76" s="48"/>
      <c r="F76" s="47"/>
      <c r="H76" s="43"/>
      <c r="I76" s="44"/>
      <c r="J76" s="18"/>
      <c r="K76" s="18"/>
    </row>
    <row r="77" spans="1:11" x14ac:dyDescent="0.2">
      <c r="A77" s="38"/>
      <c r="B77" s="38"/>
      <c r="C77" s="46"/>
      <c r="D77" s="47"/>
      <c r="E77" s="48"/>
      <c r="F77" s="47"/>
      <c r="H77" s="43"/>
      <c r="I77" s="44"/>
      <c r="J77" s="18"/>
      <c r="K77" s="18"/>
    </row>
    <row r="78" spans="1:11" x14ac:dyDescent="0.2">
      <c r="A78" s="38"/>
      <c r="B78" s="38"/>
      <c r="C78" s="46"/>
      <c r="D78" s="47"/>
      <c r="E78" s="48"/>
      <c r="F78" s="47"/>
      <c r="H78" s="43"/>
      <c r="I78" s="44"/>
      <c r="J78" s="18"/>
      <c r="K78" s="18"/>
    </row>
    <row r="79" spans="1:11" x14ac:dyDescent="0.2">
      <c r="A79" s="38"/>
      <c r="B79" s="38"/>
      <c r="C79" s="46"/>
      <c r="D79" s="47"/>
      <c r="E79" s="48"/>
      <c r="F79" s="47"/>
      <c r="H79" s="43"/>
      <c r="I79" s="44"/>
      <c r="J79" s="18"/>
      <c r="K79" s="18"/>
    </row>
    <row r="80" spans="1:11" x14ac:dyDescent="0.2">
      <c r="A80" s="38"/>
      <c r="B80" s="38"/>
      <c r="C80" s="46"/>
      <c r="D80" s="47"/>
      <c r="E80" s="48"/>
      <c r="F80" s="47"/>
      <c r="H80" s="43"/>
      <c r="I80" s="44"/>
      <c r="J80" s="18"/>
      <c r="K80" s="18"/>
    </row>
    <row r="81" spans="1:11" x14ac:dyDescent="0.2">
      <c r="A81" s="38"/>
      <c r="B81" s="38"/>
      <c r="C81" s="46"/>
      <c r="D81" s="47"/>
      <c r="E81" s="48"/>
      <c r="F81" s="47"/>
      <c r="H81" s="43"/>
      <c r="I81" s="44"/>
      <c r="J81" s="18"/>
      <c r="K81" s="18"/>
    </row>
    <row r="82" spans="1:11" x14ac:dyDescent="0.2">
      <c r="A82" s="38"/>
      <c r="B82" s="38"/>
      <c r="C82" s="46"/>
      <c r="D82" s="47"/>
      <c r="E82" s="48"/>
      <c r="F82" s="47"/>
      <c r="H82" s="43"/>
      <c r="I82" s="44"/>
      <c r="J82" s="18"/>
      <c r="K82" s="18"/>
    </row>
    <row r="83" spans="1:11" x14ac:dyDescent="0.2">
      <c r="A83" s="38"/>
      <c r="B83" s="38"/>
      <c r="C83" s="46"/>
      <c r="D83" s="47"/>
      <c r="E83" s="48"/>
      <c r="F83" s="47"/>
      <c r="H83" s="43"/>
      <c r="I83" s="44"/>
      <c r="J83" s="18"/>
      <c r="K83" s="18"/>
    </row>
    <row r="84" spans="1:11" x14ac:dyDescent="0.2">
      <c r="A84" s="38"/>
      <c r="B84" s="38"/>
      <c r="C84" s="46"/>
      <c r="D84" s="47"/>
      <c r="E84" s="48"/>
      <c r="F84" s="47"/>
      <c r="H84" s="43"/>
      <c r="I84" s="44"/>
      <c r="J84" s="18"/>
      <c r="K84" s="18"/>
    </row>
    <row r="85" spans="1:11" x14ac:dyDescent="0.2">
      <c r="A85" s="38"/>
      <c r="B85" s="38"/>
      <c r="C85" s="46"/>
      <c r="D85" s="47"/>
      <c r="E85" s="48"/>
      <c r="F85" s="47"/>
      <c r="H85" s="43"/>
      <c r="I85" s="44"/>
      <c r="J85" s="18"/>
      <c r="K85" s="18"/>
    </row>
    <row r="86" spans="1:11" x14ac:dyDescent="0.2">
      <c r="A86" s="38"/>
      <c r="B86" s="38"/>
      <c r="C86" s="46"/>
      <c r="D86" s="47"/>
      <c r="E86" s="48"/>
      <c r="F86" s="47"/>
      <c r="H86" s="43"/>
      <c r="I86" s="44"/>
      <c r="J86" s="18"/>
      <c r="K86" s="18"/>
    </row>
    <row r="87" spans="1:11" x14ac:dyDescent="0.2">
      <c r="A87" s="38"/>
      <c r="B87" s="38"/>
      <c r="C87" s="46"/>
      <c r="D87" s="47"/>
      <c r="E87" s="48"/>
      <c r="F87" s="47"/>
      <c r="H87" s="43"/>
      <c r="I87" s="44"/>
      <c r="J87" s="18"/>
      <c r="K87" s="18"/>
    </row>
    <row r="88" spans="1:11" x14ac:dyDescent="0.2">
      <c r="A88" s="38"/>
      <c r="B88" s="38"/>
      <c r="C88" s="46"/>
      <c r="D88" s="47"/>
      <c r="E88" s="48"/>
      <c r="F88" s="47"/>
      <c r="H88" s="43"/>
      <c r="I88" s="44"/>
      <c r="J88" s="18"/>
      <c r="K88" s="18"/>
    </row>
    <row r="89" spans="1:11" x14ac:dyDescent="0.2">
      <c r="A89" s="38"/>
      <c r="B89" s="38"/>
      <c r="C89" s="46"/>
      <c r="D89" s="47"/>
      <c r="E89" s="48"/>
      <c r="F89" s="47"/>
      <c r="H89" s="43"/>
      <c r="I89" s="44"/>
      <c r="J89" s="18"/>
      <c r="K89" s="18"/>
    </row>
    <row r="90" spans="1:11" x14ac:dyDescent="0.2">
      <c r="A90" s="38"/>
      <c r="B90" s="38"/>
      <c r="C90" s="46"/>
      <c r="D90" s="47"/>
      <c r="E90" s="48"/>
      <c r="F90" s="47"/>
      <c r="H90" s="43"/>
      <c r="I90" s="44"/>
      <c r="J90" s="18"/>
      <c r="K90" s="18"/>
    </row>
    <row r="91" spans="1:11" x14ac:dyDescent="0.2">
      <c r="A91" s="38"/>
      <c r="B91" s="38"/>
      <c r="C91" s="46"/>
      <c r="D91" s="47"/>
      <c r="E91" s="48"/>
      <c r="F91" s="47"/>
      <c r="H91" s="43"/>
      <c r="I91" s="44"/>
      <c r="J91" s="18"/>
      <c r="K91" s="18"/>
    </row>
    <row r="92" spans="1:11" x14ac:dyDescent="0.2">
      <c r="A92" s="38"/>
      <c r="B92" s="38"/>
      <c r="C92" s="46"/>
      <c r="D92" s="47"/>
      <c r="E92" s="48"/>
      <c r="F92" s="47"/>
      <c r="H92" s="43"/>
      <c r="I92" s="44"/>
      <c r="J92" s="18"/>
      <c r="K92" s="18"/>
    </row>
    <row r="93" spans="1:11" x14ac:dyDescent="0.2">
      <c r="A93" s="38"/>
      <c r="B93" s="38"/>
      <c r="C93" s="46"/>
      <c r="D93" s="47"/>
      <c r="E93" s="48"/>
      <c r="F93" s="47"/>
      <c r="H93" s="43"/>
      <c r="I93" s="44"/>
      <c r="J93" s="18"/>
      <c r="K93" s="18"/>
    </row>
    <row r="94" spans="1:11" x14ac:dyDescent="0.2">
      <c r="A94" s="38"/>
      <c r="B94" s="38"/>
      <c r="C94" s="46"/>
      <c r="D94" s="47"/>
      <c r="E94" s="48"/>
      <c r="F94" s="47"/>
      <c r="H94" s="43"/>
      <c r="I94" s="44"/>
      <c r="J94" s="18"/>
      <c r="K94" s="18"/>
    </row>
    <row r="95" spans="1:11" x14ac:dyDescent="0.2">
      <c r="A95" s="38"/>
      <c r="B95" s="38"/>
      <c r="C95" s="46"/>
      <c r="D95" s="47"/>
      <c r="E95" s="48"/>
      <c r="F95" s="47"/>
      <c r="H95" s="43"/>
      <c r="I95" s="44"/>
      <c r="J95" s="18"/>
      <c r="K95" s="18"/>
    </row>
    <row r="96" spans="1:11" x14ac:dyDescent="0.2">
      <c r="A96" s="38"/>
      <c r="B96" s="38"/>
      <c r="C96" s="46"/>
      <c r="D96" s="47"/>
      <c r="E96" s="48"/>
      <c r="F96" s="47"/>
      <c r="H96" s="43"/>
      <c r="I96" s="44"/>
      <c r="J96" s="18"/>
      <c r="K96" s="18"/>
    </row>
    <row r="97" spans="1:11" x14ac:dyDescent="0.2">
      <c r="A97" s="38"/>
      <c r="B97" s="38"/>
      <c r="C97" s="46"/>
      <c r="D97" s="47"/>
      <c r="E97" s="48"/>
      <c r="F97" s="47"/>
      <c r="H97" s="43"/>
      <c r="I97" s="44"/>
      <c r="J97" s="18"/>
      <c r="K97" s="18"/>
    </row>
    <row r="98" spans="1:11" x14ac:dyDescent="0.2">
      <c r="A98" s="38"/>
      <c r="B98" s="38"/>
      <c r="C98" s="46"/>
      <c r="D98" s="47"/>
      <c r="E98" s="48"/>
      <c r="F98" s="47"/>
      <c r="H98" s="43"/>
      <c r="I98" s="44"/>
      <c r="J98" s="18"/>
      <c r="K98" s="18"/>
    </row>
    <row r="99" spans="1:11" x14ac:dyDescent="0.2">
      <c r="A99" s="38"/>
      <c r="B99" s="38"/>
      <c r="C99" s="46"/>
      <c r="D99" s="47"/>
      <c r="E99" s="48"/>
      <c r="F99" s="47"/>
      <c r="H99" s="43"/>
      <c r="I99" s="44"/>
      <c r="J99" s="18"/>
      <c r="K99" s="18"/>
    </row>
    <row r="100" spans="1:11" x14ac:dyDescent="0.2">
      <c r="A100" s="38"/>
      <c r="B100" s="38"/>
      <c r="C100" s="46"/>
      <c r="D100" s="47"/>
      <c r="E100" s="48"/>
      <c r="F100" s="47"/>
      <c r="H100" s="43"/>
      <c r="I100" s="44"/>
      <c r="J100" s="18"/>
      <c r="K100" s="18"/>
    </row>
    <row r="101" spans="1:11" x14ac:dyDescent="0.2">
      <c r="A101" s="38"/>
      <c r="B101" s="38"/>
      <c r="C101" s="46"/>
      <c r="D101" s="47"/>
      <c r="E101" s="48"/>
      <c r="F101" s="47"/>
      <c r="H101" s="43"/>
      <c r="I101" s="44"/>
      <c r="J101" s="18"/>
      <c r="K101" s="18"/>
    </row>
    <row r="102" spans="1:11" x14ac:dyDescent="0.2">
      <c r="A102" s="38"/>
      <c r="B102" s="38"/>
      <c r="C102" s="46"/>
      <c r="D102" s="47"/>
      <c r="E102" s="48"/>
      <c r="F102" s="47"/>
      <c r="H102" s="43"/>
      <c r="I102" s="44"/>
      <c r="J102" s="18"/>
      <c r="K102" s="18"/>
    </row>
    <row r="103" spans="1:11" x14ac:dyDescent="0.2">
      <c r="A103" s="38"/>
      <c r="B103" s="38"/>
      <c r="C103" s="46"/>
      <c r="D103" s="47"/>
      <c r="E103" s="48"/>
      <c r="F103" s="47"/>
      <c r="H103" s="43"/>
      <c r="I103" s="44"/>
      <c r="J103" s="18"/>
      <c r="K103" s="18"/>
    </row>
    <row r="104" spans="1:11" x14ac:dyDescent="0.2">
      <c r="A104" s="38"/>
      <c r="B104" s="38"/>
      <c r="C104" s="46"/>
      <c r="D104" s="47"/>
      <c r="E104" s="48"/>
      <c r="F104" s="47"/>
      <c r="H104" s="43"/>
      <c r="I104" s="44"/>
      <c r="J104" s="18"/>
      <c r="K104" s="18"/>
    </row>
    <row r="105" spans="1:11" x14ac:dyDescent="0.2">
      <c r="A105" s="38"/>
      <c r="B105" s="38"/>
      <c r="C105" s="46"/>
      <c r="D105" s="47"/>
      <c r="E105" s="48"/>
      <c r="F105" s="47"/>
      <c r="H105" s="43"/>
      <c r="I105" s="44"/>
      <c r="J105" s="18"/>
      <c r="K105" s="18"/>
    </row>
    <row r="106" spans="1:11" x14ac:dyDescent="0.2">
      <c r="A106" s="38"/>
      <c r="B106" s="38"/>
      <c r="C106" s="46"/>
      <c r="D106" s="47"/>
      <c r="E106" s="48"/>
      <c r="F106" s="47"/>
      <c r="H106" s="43"/>
      <c r="I106" s="44"/>
      <c r="J106" s="18"/>
      <c r="K106" s="18"/>
    </row>
    <row r="107" spans="1:11" x14ac:dyDescent="0.2">
      <c r="A107" s="38"/>
      <c r="B107" s="38"/>
      <c r="C107" s="46"/>
      <c r="D107" s="47"/>
      <c r="E107" s="48"/>
      <c r="F107" s="47"/>
      <c r="H107" s="43"/>
      <c r="I107" s="44"/>
      <c r="J107" s="18"/>
      <c r="K107" s="18"/>
    </row>
    <row r="108" spans="1:11" x14ac:dyDescent="0.2">
      <c r="A108" s="38"/>
      <c r="B108" s="38"/>
      <c r="C108" s="46"/>
      <c r="D108" s="47"/>
      <c r="E108" s="48"/>
      <c r="F108" s="47"/>
      <c r="H108" s="43"/>
      <c r="I108" s="44"/>
      <c r="J108" s="18"/>
      <c r="K108" s="18"/>
    </row>
    <row r="109" spans="1:11" x14ac:dyDescent="0.2">
      <c r="A109" s="38"/>
      <c r="B109" s="38"/>
      <c r="C109" s="46"/>
      <c r="D109" s="47"/>
      <c r="E109" s="48"/>
      <c r="F109" s="47"/>
      <c r="H109" s="43"/>
      <c r="I109" s="44"/>
      <c r="J109" s="18"/>
      <c r="K109" s="18"/>
    </row>
    <row r="110" spans="1:11" x14ac:dyDescent="0.2">
      <c r="A110" s="38"/>
      <c r="B110" s="38"/>
      <c r="C110" s="46"/>
      <c r="D110" s="47"/>
      <c r="E110" s="48"/>
      <c r="F110" s="47"/>
      <c r="H110" s="43"/>
      <c r="I110" s="44"/>
      <c r="J110" s="18"/>
      <c r="K110" s="18"/>
    </row>
    <row r="111" spans="1:11" x14ac:dyDescent="0.2">
      <c r="A111" s="38"/>
      <c r="B111" s="38"/>
      <c r="C111" s="46"/>
      <c r="D111" s="47"/>
      <c r="E111" s="48"/>
      <c r="F111" s="47"/>
      <c r="H111" s="43"/>
      <c r="I111" s="44"/>
      <c r="J111" s="18"/>
      <c r="K111" s="18"/>
    </row>
    <row r="112" spans="1:11" x14ac:dyDescent="0.2">
      <c r="A112" s="38"/>
      <c r="B112" s="38"/>
      <c r="C112" s="46"/>
      <c r="D112" s="47"/>
      <c r="E112" s="48"/>
      <c r="F112" s="47"/>
      <c r="H112" s="43"/>
      <c r="I112" s="44"/>
      <c r="J112" s="18"/>
      <c r="K112" s="18"/>
    </row>
    <row r="113" spans="1:11" x14ac:dyDescent="0.2">
      <c r="A113" s="38"/>
      <c r="B113" s="38"/>
      <c r="C113" s="46"/>
      <c r="D113" s="47"/>
      <c r="E113" s="48"/>
      <c r="F113" s="47"/>
      <c r="H113" s="43"/>
      <c r="I113" s="44"/>
      <c r="J113" s="18"/>
      <c r="K113" s="18"/>
    </row>
    <row r="114" spans="1:11" x14ac:dyDescent="0.2">
      <c r="A114" s="38"/>
      <c r="B114" s="38"/>
      <c r="C114" s="46"/>
      <c r="D114" s="47"/>
      <c r="E114" s="48"/>
      <c r="F114" s="47"/>
      <c r="H114" s="43"/>
      <c r="I114" s="44"/>
      <c r="J114" s="18"/>
      <c r="K114" s="18"/>
    </row>
    <row r="115" spans="1:11" x14ac:dyDescent="0.2">
      <c r="A115" s="38"/>
      <c r="B115" s="38"/>
      <c r="C115" s="46"/>
      <c r="D115" s="47"/>
      <c r="E115" s="48"/>
      <c r="F115" s="47"/>
      <c r="H115" s="43"/>
      <c r="I115" s="44"/>
      <c r="J115" s="18"/>
      <c r="K115" s="18"/>
    </row>
    <row r="116" spans="1:11" x14ac:dyDescent="0.2">
      <c r="A116" s="38"/>
      <c r="B116" s="38"/>
      <c r="C116" s="46"/>
      <c r="D116" s="47"/>
      <c r="E116" s="48"/>
      <c r="F116" s="47"/>
      <c r="H116" s="43"/>
      <c r="I116" s="44"/>
      <c r="J116" s="18"/>
      <c r="K116" s="18"/>
    </row>
    <row r="117" spans="1:11" x14ac:dyDescent="0.2">
      <c r="A117" s="38"/>
      <c r="B117" s="38"/>
      <c r="C117" s="46"/>
      <c r="D117" s="47"/>
      <c r="E117" s="48"/>
      <c r="F117" s="47"/>
      <c r="H117" s="43"/>
      <c r="I117" s="44"/>
      <c r="J117" s="18"/>
      <c r="K117" s="18"/>
    </row>
    <row r="118" spans="1:11" x14ac:dyDescent="0.2">
      <c r="A118" s="38"/>
      <c r="B118" s="38"/>
      <c r="C118" s="46"/>
      <c r="D118" s="47"/>
      <c r="E118" s="48"/>
      <c r="F118" s="47"/>
      <c r="H118" s="43"/>
      <c r="I118" s="44"/>
      <c r="J118" s="18"/>
      <c r="K118" s="18"/>
    </row>
    <row r="119" spans="1:11" x14ac:dyDescent="0.2">
      <c r="A119" s="38"/>
      <c r="B119" s="38"/>
      <c r="C119" s="46"/>
      <c r="D119" s="47"/>
      <c r="E119" s="48"/>
      <c r="F119" s="47"/>
      <c r="H119" s="43"/>
      <c r="I119" s="44"/>
      <c r="J119" s="18"/>
      <c r="K119" s="18"/>
    </row>
    <row r="120" spans="1:11" x14ac:dyDescent="0.2">
      <c r="A120" s="38"/>
      <c r="B120" s="38"/>
      <c r="C120" s="46"/>
      <c r="D120" s="47"/>
      <c r="E120" s="48"/>
      <c r="F120" s="47"/>
      <c r="H120" s="43"/>
      <c r="I120" s="44"/>
      <c r="J120" s="18"/>
      <c r="K120" s="18"/>
    </row>
    <row r="121" spans="1:11" x14ac:dyDescent="0.2">
      <c r="A121" s="38"/>
      <c r="B121" s="38"/>
      <c r="C121" s="46"/>
      <c r="D121" s="47"/>
      <c r="E121" s="48"/>
      <c r="F121" s="47"/>
      <c r="H121" s="43"/>
      <c r="I121" s="44"/>
      <c r="J121" s="18"/>
      <c r="K121" s="18"/>
    </row>
    <row r="122" spans="1:11" x14ac:dyDescent="0.2">
      <c r="A122" s="38"/>
      <c r="B122" s="38"/>
      <c r="C122" s="46"/>
      <c r="D122" s="47"/>
      <c r="E122" s="48"/>
      <c r="F122" s="47"/>
      <c r="H122" s="43"/>
      <c r="I122" s="44"/>
      <c r="J122" s="18"/>
      <c r="K122" s="18"/>
    </row>
    <row r="123" spans="1:11" x14ac:dyDescent="0.2">
      <c r="A123" s="38"/>
      <c r="B123" s="38"/>
      <c r="C123" s="46"/>
      <c r="D123" s="47"/>
      <c r="E123" s="48"/>
      <c r="F123" s="47"/>
      <c r="H123" s="43"/>
      <c r="I123" s="44"/>
      <c r="J123" s="18"/>
      <c r="K123" s="18"/>
    </row>
    <row r="124" spans="1:11" x14ac:dyDescent="0.2">
      <c r="A124" s="38"/>
      <c r="B124" s="38"/>
      <c r="C124" s="46"/>
      <c r="D124" s="47"/>
      <c r="E124" s="48"/>
      <c r="F124" s="47"/>
      <c r="H124" s="43"/>
      <c r="I124" s="44"/>
      <c r="J124" s="18"/>
      <c r="K124" s="18"/>
    </row>
    <row r="125" spans="1:11" x14ac:dyDescent="0.2">
      <c r="A125" s="38"/>
      <c r="B125" s="38"/>
      <c r="C125" s="46"/>
      <c r="D125" s="47"/>
      <c r="E125" s="48"/>
      <c r="F125" s="47"/>
      <c r="H125" s="43"/>
      <c r="I125" s="44"/>
      <c r="J125" s="18"/>
      <c r="K125" s="18"/>
    </row>
    <row r="126" spans="1:11" x14ac:dyDescent="0.2">
      <c r="A126" s="38"/>
      <c r="B126" s="38"/>
      <c r="C126" s="46"/>
      <c r="D126" s="47"/>
      <c r="E126" s="48"/>
      <c r="F126" s="47"/>
      <c r="H126" s="43"/>
      <c r="I126" s="44"/>
      <c r="J126" s="18"/>
      <c r="K126" s="18"/>
    </row>
    <row r="127" spans="1:11" x14ac:dyDescent="0.2">
      <c r="A127" s="38"/>
      <c r="B127" s="38"/>
      <c r="C127" s="46"/>
      <c r="D127" s="47"/>
      <c r="E127" s="48"/>
      <c r="F127" s="47"/>
      <c r="H127" s="43"/>
      <c r="I127" s="44"/>
      <c r="J127" s="18"/>
      <c r="K127" s="18"/>
    </row>
    <row r="128" spans="1:11" x14ac:dyDescent="0.2">
      <c r="A128" s="38"/>
      <c r="B128" s="38"/>
      <c r="C128" s="46"/>
      <c r="D128" s="47"/>
      <c r="E128" s="48"/>
      <c r="F128" s="47"/>
      <c r="H128" s="43"/>
      <c r="I128" s="44"/>
      <c r="J128" s="18"/>
      <c r="K128" s="18"/>
    </row>
    <row r="129" spans="1:11" x14ac:dyDescent="0.2">
      <c r="A129" s="38"/>
      <c r="B129" s="38"/>
      <c r="C129" s="46"/>
      <c r="D129" s="47"/>
      <c r="E129" s="48"/>
      <c r="F129" s="47"/>
      <c r="H129" s="43"/>
      <c r="I129" s="44"/>
      <c r="J129" s="18"/>
      <c r="K129" s="18"/>
    </row>
    <row r="130" spans="1:11" x14ac:dyDescent="0.2">
      <c r="A130" s="38"/>
      <c r="B130" s="38"/>
      <c r="C130" s="46"/>
      <c r="D130" s="47"/>
      <c r="E130" s="48"/>
      <c r="F130" s="47"/>
      <c r="H130" s="43"/>
      <c r="I130" s="44"/>
      <c r="J130" s="18"/>
      <c r="K130" s="18"/>
    </row>
    <row r="131" spans="1:11" x14ac:dyDescent="0.2">
      <c r="A131" s="38"/>
      <c r="B131" s="38"/>
      <c r="C131" s="46"/>
      <c r="D131" s="47"/>
      <c r="E131" s="48"/>
      <c r="F131" s="47"/>
      <c r="H131" s="43"/>
      <c r="I131" s="44"/>
      <c r="J131" s="18"/>
      <c r="K131" s="18"/>
    </row>
    <row r="132" spans="1:11" x14ac:dyDescent="0.2">
      <c r="A132" s="38"/>
      <c r="B132" s="38"/>
      <c r="C132" s="46"/>
      <c r="D132" s="47"/>
      <c r="E132" s="48"/>
      <c r="F132" s="47"/>
      <c r="H132" s="43"/>
      <c r="I132" s="44"/>
      <c r="J132" s="18"/>
      <c r="K132" s="18"/>
    </row>
    <row r="133" spans="1:11" x14ac:dyDescent="0.2">
      <c r="A133" s="38"/>
      <c r="B133" s="38"/>
      <c r="C133" s="46"/>
      <c r="D133" s="47"/>
      <c r="E133" s="48"/>
      <c r="F133" s="47"/>
      <c r="H133" s="43"/>
      <c r="I133" s="44"/>
      <c r="J133" s="18"/>
      <c r="K133" s="18"/>
    </row>
    <row r="134" spans="1:11" x14ac:dyDescent="0.2">
      <c r="A134" s="38"/>
      <c r="B134" s="38"/>
      <c r="C134" s="46"/>
      <c r="D134" s="47"/>
      <c r="E134" s="48"/>
      <c r="F134" s="47"/>
      <c r="H134" s="43"/>
      <c r="I134" s="44"/>
      <c r="J134" s="18"/>
      <c r="K134" s="18"/>
    </row>
    <row r="135" spans="1:11" x14ac:dyDescent="0.2">
      <c r="A135" s="38"/>
      <c r="B135" s="38"/>
      <c r="C135" s="46"/>
      <c r="D135" s="47"/>
      <c r="E135" s="48"/>
      <c r="F135" s="47"/>
      <c r="H135" s="43"/>
      <c r="I135" s="44"/>
      <c r="J135" s="18"/>
      <c r="K135" s="18"/>
    </row>
    <row r="136" spans="1:11" x14ac:dyDescent="0.2">
      <c r="A136" s="38"/>
      <c r="B136" s="38"/>
      <c r="C136" s="46"/>
      <c r="D136" s="47"/>
      <c r="E136" s="48"/>
      <c r="F136" s="47"/>
      <c r="H136" s="43"/>
      <c r="I136" s="44"/>
      <c r="J136" s="18"/>
      <c r="K136" s="18"/>
    </row>
    <row r="137" spans="1:11" x14ac:dyDescent="0.2">
      <c r="A137" s="38"/>
      <c r="B137" s="38"/>
      <c r="C137" s="46"/>
      <c r="D137" s="47"/>
      <c r="E137" s="48"/>
      <c r="F137" s="47"/>
      <c r="H137" s="43"/>
      <c r="I137" s="44"/>
      <c r="J137" s="18"/>
      <c r="K137" s="18"/>
    </row>
    <row r="138" spans="1:11" x14ac:dyDescent="0.2">
      <c r="A138" s="38"/>
      <c r="B138" s="38"/>
      <c r="C138" s="46"/>
      <c r="D138" s="47"/>
      <c r="E138" s="48"/>
      <c r="F138" s="47"/>
      <c r="H138" s="43"/>
      <c r="I138" s="44"/>
      <c r="J138" s="18"/>
      <c r="K138" s="18"/>
    </row>
    <row r="139" spans="1:11" x14ac:dyDescent="0.2">
      <c r="A139" s="38"/>
      <c r="B139" s="38"/>
      <c r="C139" s="46"/>
      <c r="D139" s="47"/>
      <c r="E139" s="48"/>
      <c r="F139" s="47"/>
      <c r="H139" s="43"/>
      <c r="I139" s="44"/>
      <c r="J139" s="18"/>
      <c r="K139" s="18"/>
    </row>
    <row r="140" spans="1:11" x14ac:dyDescent="0.2">
      <c r="A140" s="38"/>
      <c r="B140" s="38"/>
      <c r="C140" s="46"/>
      <c r="D140" s="47"/>
      <c r="E140" s="48"/>
      <c r="F140" s="47"/>
      <c r="H140" s="43"/>
      <c r="I140" s="44"/>
      <c r="J140" s="18"/>
      <c r="K140" s="18"/>
    </row>
    <row r="141" spans="1:11" x14ac:dyDescent="0.2">
      <c r="A141" s="38"/>
      <c r="B141" s="38"/>
      <c r="C141" s="46"/>
      <c r="D141" s="47"/>
      <c r="E141" s="48"/>
      <c r="F141" s="47"/>
      <c r="H141" s="43"/>
      <c r="I141" s="44"/>
      <c r="J141" s="18"/>
      <c r="K141" s="18"/>
    </row>
    <row r="142" spans="1:11" x14ac:dyDescent="0.2">
      <c r="A142" s="38"/>
      <c r="B142" s="38"/>
      <c r="C142" s="46"/>
      <c r="D142" s="47"/>
      <c r="E142" s="48"/>
      <c r="F142" s="47"/>
      <c r="H142" s="43"/>
      <c r="I142" s="44"/>
      <c r="J142" s="18"/>
      <c r="K142" s="18"/>
    </row>
    <row r="143" spans="1:11" x14ac:dyDescent="0.2">
      <c r="A143" s="38"/>
      <c r="B143" s="38"/>
      <c r="C143" s="46"/>
      <c r="D143" s="47"/>
      <c r="E143" s="48"/>
      <c r="F143" s="47"/>
      <c r="H143" s="43"/>
      <c r="I143" s="44"/>
      <c r="J143" s="18"/>
      <c r="K143" s="18"/>
    </row>
    <row r="144" spans="1:11" x14ac:dyDescent="0.2">
      <c r="A144" s="38"/>
      <c r="B144" s="38"/>
      <c r="C144" s="46"/>
      <c r="D144" s="47"/>
      <c r="E144" s="48"/>
      <c r="F144" s="47"/>
      <c r="H144" s="43"/>
      <c r="I144" s="44"/>
      <c r="J144" s="18"/>
      <c r="K144" s="18"/>
    </row>
    <row r="145" spans="1:11" x14ac:dyDescent="0.2">
      <c r="A145" s="38"/>
      <c r="B145" s="38"/>
      <c r="C145" s="46"/>
      <c r="D145" s="47"/>
      <c r="E145" s="48"/>
      <c r="F145" s="47"/>
      <c r="H145" s="43"/>
      <c r="I145" s="44"/>
      <c r="J145" s="18"/>
      <c r="K145" s="18"/>
    </row>
    <row r="146" spans="1:11" x14ac:dyDescent="0.2">
      <c r="A146" s="38"/>
      <c r="B146" s="38"/>
      <c r="C146" s="46"/>
      <c r="D146" s="47"/>
      <c r="E146" s="48"/>
      <c r="F146" s="47"/>
      <c r="H146" s="43"/>
      <c r="I146" s="44"/>
      <c r="J146" s="18"/>
      <c r="K146" s="18"/>
    </row>
    <row r="147" spans="1:11" x14ac:dyDescent="0.2">
      <c r="A147" s="38"/>
      <c r="B147" s="38"/>
      <c r="C147" s="46"/>
      <c r="D147" s="47"/>
      <c r="E147" s="48"/>
      <c r="F147" s="47"/>
      <c r="H147" s="43"/>
      <c r="I147" s="44"/>
      <c r="J147" s="18"/>
      <c r="K147" s="18"/>
    </row>
    <row r="148" spans="1:11" x14ac:dyDescent="0.2">
      <c r="A148" s="38"/>
      <c r="B148" s="38"/>
      <c r="C148" s="46"/>
      <c r="D148" s="47"/>
      <c r="E148" s="48"/>
      <c r="F148" s="47"/>
      <c r="H148" s="43"/>
      <c r="I148" s="44"/>
      <c r="J148" s="18"/>
      <c r="K148" s="18"/>
    </row>
    <row r="149" spans="1:11" x14ac:dyDescent="0.2">
      <c r="A149" s="38"/>
      <c r="B149" s="38"/>
      <c r="C149" s="46"/>
      <c r="D149" s="47"/>
      <c r="E149" s="48"/>
      <c r="F149" s="47"/>
      <c r="H149" s="43"/>
      <c r="I149" s="44"/>
      <c r="J149" s="18"/>
      <c r="K149" s="18"/>
    </row>
    <row r="150" spans="1:11" x14ac:dyDescent="0.2">
      <c r="A150" s="38"/>
      <c r="B150" s="38"/>
      <c r="C150" s="46"/>
      <c r="D150" s="47"/>
      <c r="E150" s="48"/>
      <c r="F150" s="47"/>
      <c r="H150" s="43"/>
      <c r="I150" s="44"/>
      <c r="J150" s="18"/>
      <c r="K150" s="18"/>
    </row>
    <row r="151" spans="1:11" x14ac:dyDescent="0.2">
      <c r="A151" s="38"/>
      <c r="B151" s="38"/>
      <c r="C151" s="46"/>
      <c r="D151" s="47"/>
      <c r="E151" s="48"/>
      <c r="F151" s="47"/>
      <c r="H151" s="43"/>
      <c r="I151" s="44"/>
      <c r="J151" s="18"/>
      <c r="K151" s="18"/>
    </row>
    <row r="152" spans="1:11" x14ac:dyDescent="0.2">
      <c r="A152" s="38"/>
      <c r="B152" s="38"/>
      <c r="C152" s="46"/>
      <c r="D152" s="47"/>
      <c r="E152" s="48"/>
      <c r="F152" s="47"/>
      <c r="H152" s="43"/>
      <c r="I152" s="44"/>
      <c r="J152" s="18"/>
      <c r="K152" s="18"/>
    </row>
    <row r="153" spans="1:11" x14ac:dyDescent="0.2">
      <c r="A153" s="38"/>
      <c r="B153" s="38"/>
      <c r="C153" s="46"/>
      <c r="D153" s="47"/>
      <c r="E153" s="48"/>
      <c r="F153" s="47"/>
      <c r="H153" s="43"/>
      <c r="I153" s="44"/>
      <c r="J153" s="18"/>
      <c r="K153" s="18"/>
    </row>
    <row r="154" spans="1:11" x14ac:dyDescent="0.2">
      <c r="A154" s="38"/>
      <c r="B154" s="38"/>
      <c r="C154" s="46"/>
      <c r="D154" s="47"/>
      <c r="E154" s="48"/>
      <c r="F154" s="47"/>
      <c r="H154" s="43"/>
      <c r="I154" s="44"/>
      <c r="J154" s="18"/>
      <c r="K154" s="18"/>
    </row>
    <row r="155" spans="1:11" x14ac:dyDescent="0.2">
      <c r="A155" s="38"/>
      <c r="B155" s="38"/>
      <c r="C155" s="46"/>
      <c r="D155" s="47"/>
      <c r="E155" s="48"/>
      <c r="F155" s="47"/>
      <c r="H155" s="43"/>
      <c r="I155" s="44"/>
      <c r="J155" s="18"/>
      <c r="K155" s="18"/>
    </row>
    <row r="156" spans="1:11" x14ac:dyDescent="0.2">
      <c r="A156" s="38"/>
      <c r="B156" s="38"/>
      <c r="C156" s="46"/>
      <c r="D156" s="47"/>
      <c r="E156" s="48"/>
      <c r="F156" s="47"/>
      <c r="H156" s="43"/>
      <c r="I156" s="44"/>
      <c r="J156" s="18"/>
      <c r="K156" s="18"/>
    </row>
    <row r="157" spans="1:11" x14ac:dyDescent="0.2">
      <c r="A157" s="38"/>
      <c r="B157" s="38"/>
      <c r="C157" s="46"/>
      <c r="D157" s="47"/>
      <c r="E157" s="48"/>
      <c r="F157" s="47"/>
      <c r="H157" s="43"/>
      <c r="I157" s="44"/>
      <c r="J157" s="18"/>
      <c r="K157" s="18"/>
    </row>
    <row r="158" spans="1:11" x14ac:dyDescent="0.2">
      <c r="A158" s="38"/>
      <c r="B158" s="38"/>
      <c r="C158" s="46"/>
      <c r="D158" s="47"/>
      <c r="E158" s="48"/>
      <c r="F158" s="47"/>
      <c r="H158" s="43"/>
      <c r="I158" s="44"/>
      <c r="J158" s="18"/>
      <c r="K158" s="18"/>
    </row>
    <row r="159" spans="1:11" x14ac:dyDescent="0.2">
      <c r="A159" s="38"/>
      <c r="B159" s="38"/>
      <c r="C159" s="46"/>
      <c r="D159" s="47"/>
      <c r="E159" s="48"/>
      <c r="F159" s="47"/>
      <c r="H159" s="43"/>
      <c r="I159" s="44"/>
      <c r="J159" s="18"/>
      <c r="K159" s="18"/>
    </row>
    <row r="160" spans="1:11" x14ac:dyDescent="0.2">
      <c r="A160" s="38"/>
      <c r="B160" s="38"/>
      <c r="C160" s="46"/>
      <c r="D160" s="47"/>
      <c r="E160" s="48"/>
      <c r="F160" s="47"/>
      <c r="H160" s="43"/>
      <c r="I160" s="44"/>
      <c r="J160" s="18"/>
      <c r="K160" s="18"/>
    </row>
    <row r="161" spans="1:11" x14ac:dyDescent="0.2">
      <c r="A161" s="38"/>
      <c r="B161" s="38"/>
      <c r="C161" s="46"/>
      <c r="D161" s="47"/>
      <c r="E161" s="48"/>
      <c r="F161" s="47"/>
      <c r="H161" s="43"/>
      <c r="I161" s="44"/>
      <c r="J161" s="18"/>
      <c r="K161" s="18"/>
    </row>
    <row r="162" spans="1:11" x14ac:dyDescent="0.2">
      <c r="A162" s="38"/>
      <c r="B162" s="38"/>
      <c r="C162" s="46"/>
      <c r="D162" s="47"/>
      <c r="E162" s="48"/>
      <c r="F162" s="47"/>
      <c r="H162" s="43"/>
      <c r="I162" s="44"/>
      <c r="J162" s="18"/>
      <c r="K162" s="18"/>
    </row>
    <row r="163" spans="1:11" x14ac:dyDescent="0.2">
      <c r="A163" s="38"/>
      <c r="B163" s="38"/>
      <c r="C163" s="46"/>
      <c r="D163" s="47"/>
      <c r="E163" s="48"/>
      <c r="F163" s="47"/>
      <c r="H163" s="43"/>
      <c r="I163" s="44"/>
      <c r="J163" s="18"/>
      <c r="K163" s="18"/>
    </row>
    <row r="164" spans="1:11" x14ac:dyDescent="0.2">
      <c r="A164" s="38"/>
      <c r="B164" s="38"/>
      <c r="C164" s="46"/>
      <c r="D164" s="47"/>
      <c r="E164" s="48"/>
      <c r="F164" s="47"/>
      <c r="H164" s="43"/>
      <c r="I164" s="44"/>
      <c r="J164" s="18"/>
      <c r="K164" s="18"/>
    </row>
    <row r="165" spans="1:11" x14ac:dyDescent="0.2">
      <c r="A165" s="38"/>
      <c r="B165" s="38"/>
      <c r="C165" s="46"/>
      <c r="D165" s="47"/>
      <c r="E165" s="48"/>
      <c r="F165" s="47"/>
      <c r="H165" s="43"/>
      <c r="I165" s="44"/>
      <c r="J165" s="18"/>
      <c r="K165" s="18"/>
    </row>
    <row r="166" spans="1:11" x14ac:dyDescent="0.2">
      <c r="A166" s="38"/>
      <c r="B166" s="38"/>
      <c r="C166" s="46"/>
      <c r="D166" s="47"/>
      <c r="E166" s="48"/>
      <c r="F166" s="47"/>
      <c r="H166" s="43"/>
      <c r="I166" s="44"/>
      <c r="J166" s="18"/>
      <c r="K166" s="18"/>
    </row>
    <row r="167" spans="1:11" x14ac:dyDescent="0.2">
      <c r="A167" s="38"/>
      <c r="B167" s="38"/>
      <c r="C167" s="46"/>
      <c r="D167" s="47"/>
      <c r="E167" s="48"/>
      <c r="F167" s="47"/>
      <c r="H167" s="43"/>
      <c r="I167" s="44"/>
      <c r="J167" s="18"/>
      <c r="K167" s="18"/>
    </row>
    <row r="168" spans="1:11" x14ac:dyDescent="0.2">
      <c r="A168" s="38"/>
      <c r="B168" s="38"/>
      <c r="C168" s="46"/>
      <c r="D168" s="47"/>
      <c r="E168" s="48"/>
      <c r="F168" s="47"/>
      <c r="H168" s="43"/>
      <c r="I168" s="44"/>
      <c r="J168" s="18"/>
      <c r="K168" s="18"/>
    </row>
    <row r="169" spans="1:11" x14ac:dyDescent="0.2">
      <c r="A169" s="38"/>
      <c r="B169" s="38"/>
      <c r="C169" s="46"/>
      <c r="D169" s="47"/>
      <c r="E169" s="48"/>
      <c r="F169" s="47"/>
      <c r="H169" s="43"/>
      <c r="I169" s="44"/>
      <c r="J169" s="18"/>
      <c r="K169" s="18"/>
    </row>
    <row r="170" spans="1:11" x14ac:dyDescent="0.2">
      <c r="A170" s="38"/>
      <c r="B170" s="38"/>
      <c r="C170" s="46"/>
      <c r="D170" s="47"/>
      <c r="E170" s="48"/>
      <c r="F170" s="47"/>
      <c r="H170" s="43"/>
      <c r="I170" s="44"/>
      <c r="J170" s="18"/>
      <c r="K170" s="18"/>
    </row>
    <row r="171" spans="1:11" x14ac:dyDescent="0.2">
      <c r="A171" s="38"/>
      <c r="B171" s="38"/>
      <c r="C171" s="46"/>
      <c r="D171" s="47"/>
      <c r="E171" s="48"/>
      <c r="F171" s="47"/>
      <c r="H171" s="43"/>
      <c r="I171" s="44"/>
      <c r="J171" s="18"/>
      <c r="K171" s="18"/>
    </row>
    <row r="172" spans="1:11" x14ac:dyDescent="0.2">
      <c r="A172" s="38"/>
      <c r="B172" s="38"/>
      <c r="C172" s="46"/>
      <c r="D172" s="47"/>
      <c r="E172" s="48"/>
      <c r="F172" s="47"/>
      <c r="H172" s="43"/>
      <c r="I172" s="44"/>
      <c r="J172" s="18"/>
      <c r="K172" s="18"/>
    </row>
    <row r="173" spans="1:11" x14ac:dyDescent="0.2">
      <c r="A173" s="38"/>
      <c r="B173" s="38"/>
      <c r="C173" s="46"/>
      <c r="D173" s="47"/>
      <c r="E173" s="48"/>
      <c r="F173" s="47"/>
      <c r="H173" s="43"/>
      <c r="I173" s="44"/>
      <c r="J173" s="18"/>
      <c r="K173" s="18"/>
    </row>
    <row r="174" spans="1:11" x14ac:dyDescent="0.2">
      <c r="A174" s="38"/>
      <c r="B174" s="38"/>
      <c r="C174" s="46"/>
      <c r="D174" s="47"/>
      <c r="E174" s="48"/>
      <c r="F174" s="47"/>
      <c r="H174" s="43"/>
      <c r="I174" s="44"/>
      <c r="J174" s="18"/>
      <c r="K174" s="18"/>
    </row>
    <row r="175" spans="1:11" x14ac:dyDescent="0.2">
      <c r="A175" s="38"/>
      <c r="B175" s="38"/>
      <c r="C175" s="46"/>
      <c r="D175" s="47"/>
      <c r="E175" s="48"/>
      <c r="F175" s="47"/>
      <c r="H175" s="43"/>
      <c r="I175" s="44"/>
      <c r="J175" s="18"/>
      <c r="K175" s="18"/>
    </row>
    <row r="176" spans="1:11" x14ac:dyDescent="0.2">
      <c r="A176" s="38"/>
      <c r="B176" s="38"/>
      <c r="C176" s="46"/>
      <c r="D176" s="47"/>
      <c r="E176" s="48"/>
      <c r="F176" s="47"/>
      <c r="H176" s="43"/>
      <c r="I176" s="44"/>
      <c r="J176" s="18"/>
      <c r="K176" s="18"/>
    </row>
    <row r="177" spans="1:11" x14ac:dyDescent="0.2">
      <c r="A177" s="38"/>
      <c r="B177" s="38"/>
      <c r="C177" s="46"/>
      <c r="D177" s="47"/>
      <c r="E177" s="48"/>
      <c r="F177" s="47"/>
      <c r="H177" s="43"/>
      <c r="I177" s="44"/>
      <c r="J177" s="18"/>
      <c r="K177" s="18"/>
    </row>
    <row r="178" spans="1:11" x14ac:dyDescent="0.2">
      <c r="A178" s="38"/>
      <c r="B178" s="38"/>
      <c r="C178" s="46"/>
      <c r="D178" s="47"/>
      <c r="E178" s="48"/>
      <c r="F178" s="47"/>
      <c r="H178" s="43"/>
      <c r="I178" s="44"/>
      <c r="J178" s="18"/>
      <c r="K178" s="18"/>
    </row>
    <row r="179" spans="1:11" x14ac:dyDescent="0.2">
      <c r="A179" s="38"/>
      <c r="B179" s="38"/>
      <c r="C179" s="46"/>
      <c r="D179" s="47"/>
      <c r="E179" s="48"/>
      <c r="F179" s="47"/>
      <c r="H179" s="43"/>
      <c r="I179" s="44"/>
      <c r="J179" s="18"/>
      <c r="K179" s="18"/>
    </row>
    <row r="180" spans="1:11" x14ac:dyDescent="0.2">
      <c r="A180" s="38"/>
      <c r="B180" s="38"/>
      <c r="C180" s="46"/>
      <c r="D180" s="47"/>
      <c r="E180" s="48"/>
      <c r="F180" s="47"/>
      <c r="H180" s="43"/>
      <c r="I180" s="44"/>
      <c r="J180" s="18"/>
      <c r="K180" s="18"/>
    </row>
    <row r="181" spans="1:11" x14ac:dyDescent="0.2">
      <c r="A181" s="38"/>
      <c r="B181" s="38"/>
      <c r="C181" s="46"/>
      <c r="D181" s="47"/>
      <c r="E181" s="48"/>
      <c r="F181" s="47"/>
      <c r="H181" s="43"/>
      <c r="I181" s="44"/>
      <c r="J181" s="18"/>
      <c r="K181" s="18"/>
    </row>
    <row r="182" spans="1:11" x14ac:dyDescent="0.2">
      <c r="A182" s="38"/>
      <c r="B182" s="38"/>
      <c r="C182" s="46"/>
      <c r="D182" s="47"/>
      <c r="E182" s="48"/>
      <c r="F182" s="47"/>
      <c r="H182" s="43"/>
      <c r="I182" s="44"/>
      <c r="J182" s="18"/>
      <c r="K182" s="18"/>
    </row>
    <row r="183" spans="1:11" x14ac:dyDescent="0.2">
      <c r="A183" s="38"/>
      <c r="B183" s="38"/>
      <c r="C183" s="46"/>
      <c r="D183" s="47"/>
      <c r="E183" s="48"/>
      <c r="F183" s="47"/>
      <c r="H183" s="43"/>
      <c r="I183" s="44"/>
      <c r="J183" s="18"/>
      <c r="K183" s="18"/>
    </row>
    <row r="184" spans="1:11" x14ac:dyDescent="0.2">
      <c r="A184" s="38"/>
      <c r="B184" s="38"/>
      <c r="C184" s="46"/>
      <c r="D184" s="47"/>
      <c r="E184" s="48"/>
      <c r="F184" s="47"/>
      <c r="H184" s="43"/>
      <c r="I184" s="44"/>
      <c r="J184" s="18"/>
      <c r="K184" s="18"/>
    </row>
    <row r="185" spans="1:11" x14ac:dyDescent="0.2">
      <c r="A185" s="38"/>
      <c r="B185" s="38"/>
      <c r="C185" s="46"/>
      <c r="D185" s="47"/>
      <c r="E185" s="48"/>
      <c r="F185" s="47"/>
      <c r="H185" s="43"/>
      <c r="I185" s="44"/>
      <c r="J185" s="18"/>
      <c r="K185" s="18"/>
    </row>
    <row r="186" spans="1:11" x14ac:dyDescent="0.2">
      <c r="A186" s="38"/>
      <c r="B186" s="38"/>
      <c r="C186" s="46"/>
      <c r="D186" s="47"/>
      <c r="E186" s="48"/>
      <c r="F186" s="47"/>
      <c r="H186" s="43"/>
      <c r="I186" s="44"/>
      <c r="J186" s="18"/>
      <c r="K186" s="18"/>
    </row>
    <row r="187" spans="1:11" x14ac:dyDescent="0.2">
      <c r="A187" s="38"/>
      <c r="B187" s="38"/>
      <c r="C187" s="46"/>
      <c r="D187" s="47"/>
      <c r="E187" s="48"/>
      <c r="F187" s="47"/>
      <c r="H187" s="43"/>
      <c r="I187" s="44"/>
      <c r="J187" s="18"/>
      <c r="K187" s="18"/>
    </row>
    <row r="188" spans="1:11" x14ac:dyDescent="0.2">
      <c r="A188" s="38"/>
      <c r="B188" s="38"/>
      <c r="C188" s="46"/>
      <c r="D188" s="47"/>
      <c r="E188" s="48"/>
      <c r="F188" s="47"/>
      <c r="H188" s="43"/>
      <c r="I188" s="44"/>
      <c r="J188" s="18"/>
      <c r="K188" s="18"/>
    </row>
    <row r="189" spans="1:11" x14ac:dyDescent="0.2">
      <c r="A189" s="38"/>
      <c r="B189" s="38"/>
      <c r="C189" s="46"/>
      <c r="D189" s="47"/>
      <c r="E189" s="48"/>
      <c r="F189" s="47"/>
      <c r="H189" s="43"/>
      <c r="I189" s="44"/>
      <c r="J189" s="18"/>
      <c r="K189" s="18"/>
    </row>
    <row r="190" spans="1:11" x14ac:dyDescent="0.2">
      <c r="A190" s="38"/>
      <c r="B190" s="38"/>
      <c r="C190" s="46"/>
      <c r="D190" s="47"/>
      <c r="E190" s="48"/>
      <c r="F190" s="47"/>
      <c r="H190" s="43"/>
      <c r="I190" s="44"/>
      <c r="J190" s="18"/>
      <c r="K190" s="18"/>
    </row>
    <row r="191" spans="1:11" x14ac:dyDescent="0.2">
      <c r="A191" s="38"/>
      <c r="B191" s="38"/>
      <c r="C191" s="46"/>
      <c r="D191" s="47"/>
      <c r="E191" s="48"/>
      <c r="F191" s="47"/>
      <c r="H191" s="43"/>
      <c r="I191" s="44"/>
      <c r="J191" s="18"/>
      <c r="K191" s="18"/>
    </row>
    <row r="192" spans="1:11" x14ac:dyDescent="0.2">
      <c r="A192" s="38"/>
      <c r="B192" s="38"/>
      <c r="C192" s="46"/>
      <c r="D192" s="47"/>
      <c r="E192" s="48"/>
      <c r="F192" s="47"/>
      <c r="H192" s="43"/>
      <c r="I192" s="44"/>
      <c r="J192" s="18"/>
      <c r="K192" s="18"/>
    </row>
    <row r="193" spans="1:11" x14ac:dyDescent="0.2">
      <c r="A193" s="38"/>
      <c r="B193" s="38"/>
      <c r="C193" s="46"/>
      <c r="D193" s="47"/>
      <c r="E193" s="48"/>
      <c r="F193" s="47"/>
      <c r="H193" s="43"/>
      <c r="I193" s="44"/>
      <c r="J193" s="18"/>
      <c r="K193" s="18"/>
    </row>
    <row r="194" spans="1:11" x14ac:dyDescent="0.2">
      <c r="A194" s="38"/>
      <c r="B194" s="38"/>
      <c r="C194" s="46"/>
      <c r="D194" s="47"/>
      <c r="E194" s="48"/>
      <c r="F194" s="47"/>
      <c r="H194" s="43"/>
      <c r="I194" s="44"/>
      <c r="J194" s="18"/>
      <c r="K194" s="18"/>
    </row>
    <row r="195" spans="1:11" x14ac:dyDescent="0.2">
      <c r="A195" s="38"/>
      <c r="B195" s="38"/>
      <c r="C195" s="46"/>
      <c r="D195" s="47"/>
      <c r="E195" s="48"/>
      <c r="F195" s="47"/>
      <c r="H195" s="43"/>
      <c r="I195" s="44"/>
      <c r="J195" s="18"/>
      <c r="K195" s="18"/>
    </row>
    <row r="196" spans="1:11" x14ac:dyDescent="0.2">
      <c r="A196" s="38"/>
      <c r="B196" s="38"/>
      <c r="C196" s="46"/>
      <c r="D196" s="47"/>
      <c r="E196" s="48"/>
      <c r="F196" s="47"/>
      <c r="H196" s="43"/>
      <c r="I196" s="44"/>
      <c r="J196" s="18"/>
      <c r="K196" s="18"/>
    </row>
    <row r="197" spans="1:11" x14ac:dyDescent="0.2">
      <c r="A197" s="38"/>
      <c r="B197" s="38"/>
      <c r="C197" s="46"/>
      <c r="D197" s="47"/>
      <c r="E197" s="48"/>
      <c r="F197" s="47"/>
      <c r="H197" s="43"/>
      <c r="I197" s="44"/>
      <c r="J197" s="18"/>
      <c r="K197" s="18"/>
    </row>
    <row r="198" spans="1:11" x14ac:dyDescent="0.2">
      <c r="A198" s="38"/>
      <c r="B198" s="38"/>
      <c r="C198" s="46"/>
      <c r="D198" s="47"/>
      <c r="E198" s="48"/>
      <c r="F198" s="47"/>
      <c r="H198" s="43"/>
      <c r="I198" s="44"/>
      <c r="J198" s="18"/>
      <c r="K198" s="18"/>
    </row>
    <row r="199" spans="1:11" x14ac:dyDescent="0.2">
      <c r="A199" s="38"/>
      <c r="B199" s="38"/>
      <c r="C199" s="46"/>
      <c r="D199" s="47"/>
      <c r="E199" s="48"/>
      <c r="F199" s="47"/>
      <c r="H199" s="43"/>
      <c r="I199" s="44"/>
      <c r="J199" s="18"/>
      <c r="K199" s="18"/>
    </row>
    <row r="200" spans="1:11" x14ac:dyDescent="0.2">
      <c r="A200" s="38"/>
      <c r="B200" s="38"/>
      <c r="C200" s="46"/>
      <c r="D200" s="47"/>
      <c r="E200" s="48"/>
      <c r="F200" s="47"/>
      <c r="H200" s="43"/>
      <c r="I200" s="44"/>
      <c r="J200" s="18"/>
      <c r="K200" s="18"/>
    </row>
    <row r="201" spans="1:11" x14ac:dyDescent="0.2">
      <c r="A201" s="38"/>
      <c r="B201" s="38"/>
      <c r="C201" s="46"/>
      <c r="D201" s="47"/>
      <c r="E201" s="48"/>
      <c r="F201" s="47"/>
      <c r="H201" s="43"/>
      <c r="I201" s="44"/>
      <c r="J201" s="18"/>
      <c r="K201" s="18"/>
    </row>
    <row r="202" spans="1:11" x14ac:dyDescent="0.2">
      <c r="A202" s="38"/>
      <c r="B202" s="38"/>
      <c r="C202" s="46"/>
      <c r="D202" s="47"/>
      <c r="E202" s="48"/>
      <c r="F202" s="47"/>
      <c r="H202" s="43"/>
      <c r="I202" s="44"/>
      <c r="J202" s="18"/>
      <c r="K202" s="18"/>
    </row>
    <row r="203" spans="1:11" x14ac:dyDescent="0.2">
      <c r="A203" s="38"/>
      <c r="B203" s="38"/>
      <c r="C203" s="46"/>
      <c r="D203" s="47"/>
      <c r="E203" s="48"/>
      <c r="F203" s="47"/>
      <c r="H203" s="43"/>
      <c r="I203" s="44"/>
      <c r="J203" s="18"/>
      <c r="K203" s="18"/>
    </row>
    <row r="204" spans="1:11" x14ac:dyDescent="0.2">
      <c r="A204" s="38"/>
      <c r="B204" s="38"/>
      <c r="C204" s="46"/>
      <c r="D204" s="47"/>
      <c r="E204" s="48"/>
      <c r="F204" s="47"/>
      <c r="H204" s="43"/>
      <c r="I204" s="44"/>
      <c r="J204" s="18"/>
      <c r="K204" s="18"/>
    </row>
    <row r="205" spans="1:11" x14ac:dyDescent="0.2">
      <c r="A205" s="38"/>
      <c r="B205" s="38"/>
      <c r="C205" s="46"/>
      <c r="D205" s="47"/>
      <c r="E205" s="48"/>
      <c r="F205" s="47"/>
      <c r="H205" s="43"/>
      <c r="I205" s="44"/>
      <c r="J205" s="18"/>
      <c r="K205" s="18"/>
    </row>
    <row r="206" spans="1:11" x14ac:dyDescent="0.2">
      <c r="A206" s="38"/>
      <c r="B206" s="38"/>
      <c r="C206" s="46"/>
      <c r="D206" s="47"/>
      <c r="E206" s="48"/>
      <c r="F206" s="47"/>
      <c r="H206" s="43"/>
      <c r="I206" s="44"/>
      <c r="J206" s="18"/>
      <c r="K206" s="18"/>
    </row>
    <row r="207" spans="1:11" x14ac:dyDescent="0.2">
      <c r="A207" s="38"/>
      <c r="B207" s="38"/>
      <c r="C207" s="46"/>
      <c r="D207" s="47"/>
      <c r="E207" s="48"/>
      <c r="F207" s="47"/>
      <c r="H207" s="43"/>
      <c r="I207" s="44"/>
      <c r="J207" s="18"/>
      <c r="K207" s="18"/>
    </row>
    <row r="208" spans="1:11" x14ac:dyDescent="0.2">
      <c r="A208" s="38"/>
      <c r="B208" s="38"/>
      <c r="C208" s="46"/>
      <c r="D208" s="47"/>
      <c r="E208" s="48"/>
      <c r="F208" s="47"/>
      <c r="H208" s="43"/>
      <c r="I208" s="44"/>
      <c r="J208" s="18"/>
      <c r="K208" s="18"/>
    </row>
    <row r="209" spans="1:11" x14ac:dyDescent="0.2">
      <c r="A209" s="38"/>
      <c r="B209" s="38"/>
      <c r="C209" s="46"/>
      <c r="D209" s="47"/>
      <c r="E209" s="48"/>
      <c r="F209" s="47"/>
      <c r="H209" s="43"/>
      <c r="I209" s="44"/>
      <c r="J209" s="18"/>
      <c r="K209" s="18"/>
    </row>
    <row r="210" spans="1:11" x14ac:dyDescent="0.2">
      <c r="A210" s="38"/>
      <c r="B210" s="38"/>
      <c r="C210" s="46"/>
      <c r="D210" s="47"/>
      <c r="E210" s="48"/>
      <c r="F210" s="47"/>
      <c r="H210" s="43"/>
      <c r="I210" s="44"/>
      <c r="J210" s="18"/>
      <c r="K210" s="18"/>
    </row>
    <row r="211" spans="1:11" x14ac:dyDescent="0.2">
      <c r="A211" s="38"/>
      <c r="B211" s="38"/>
      <c r="C211" s="46"/>
      <c r="D211" s="47"/>
      <c r="E211" s="48"/>
      <c r="F211" s="47"/>
      <c r="H211" s="43"/>
      <c r="I211" s="44"/>
      <c r="J211" s="18"/>
      <c r="K211" s="18"/>
    </row>
    <row r="212" spans="1:11" x14ac:dyDescent="0.2">
      <c r="A212" s="38"/>
      <c r="B212" s="38"/>
      <c r="C212" s="46"/>
      <c r="D212" s="47"/>
      <c r="E212" s="48"/>
      <c r="F212" s="47"/>
      <c r="H212" s="43"/>
      <c r="I212" s="44"/>
      <c r="J212" s="18"/>
      <c r="K212" s="18"/>
    </row>
    <row r="213" spans="1:11" x14ac:dyDescent="0.2">
      <c r="A213" s="38"/>
      <c r="B213" s="38"/>
      <c r="C213" s="46"/>
      <c r="D213" s="47"/>
      <c r="E213" s="48"/>
      <c r="F213" s="47"/>
      <c r="H213" s="43"/>
      <c r="I213" s="44"/>
      <c r="J213" s="18"/>
      <c r="K213" s="18"/>
    </row>
    <row r="214" spans="1:11" x14ac:dyDescent="0.2">
      <c r="A214" s="38"/>
      <c r="B214" s="38"/>
      <c r="C214" s="46"/>
      <c r="D214" s="47"/>
      <c r="E214" s="48"/>
      <c r="F214" s="47"/>
      <c r="H214" s="43"/>
      <c r="I214" s="44"/>
      <c r="J214" s="18"/>
      <c r="K214" s="18"/>
    </row>
    <row r="215" spans="1:11" x14ac:dyDescent="0.2">
      <c r="A215" s="38"/>
      <c r="B215" s="38"/>
      <c r="C215" s="46"/>
      <c r="D215" s="47"/>
      <c r="E215" s="48"/>
      <c r="F215" s="47"/>
      <c r="H215" s="43"/>
      <c r="I215" s="44"/>
      <c r="J215" s="18"/>
      <c r="K215" s="18"/>
    </row>
    <row r="216" spans="1:11" x14ac:dyDescent="0.2">
      <c r="A216" s="38"/>
      <c r="B216" s="38"/>
      <c r="C216" s="46"/>
      <c r="D216" s="47"/>
      <c r="E216" s="48"/>
      <c r="F216" s="47"/>
      <c r="H216" s="43"/>
      <c r="I216" s="44"/>
      <c r="J216" s="18"/>
      <c r="K216" s="18"/>
    </row>
    <row r="217" spans="1:11" x14ac:dyDescent="0.2">
      <c r="A217" s="38"/>
      <c r="B217" s="38"/>
      <c r="C217" s="46"/>
      <c r="D217" s="47"/>
      <c r="E217" s="48"/>
      <c r="F217" s="47"/>
      <c r="H217" s="43"/>
      <c r="I217" s="44"/>
      <c r="J217" s="18"/>
      <c r="K217" s="18"/>
    </row>
    <row r="218" spans="1:11" x14ac:dyDescent="0.2">
      <c r="A218" s="38"/>
      <c r="B218" s="38"/>
      <c r="C218" s="46"/>
      <c r="D218" s="47"/>
      <c r="E218" s="48"/>
      <c r="F218" s="47"/>
      <c r="H218" s="43"/>
      <c r="I218" s="44"/>
      <c r="J218" s="18"/>
      <c r="K218" s="18"/>
    </row>
    <row r="219" spans="1:11" x14ac:dyDescent="0.2">
      <c r="A219" s="38"/>
      <c r="B219" s="38"/>
      <c r="C219" s="46"/>
      <c r="D219" s="47"/>
      <c r="E219" s="48"/>
      <c r="F219" s="47"/>
      <c r="H219" s="43"/>
      <c r="I219" s="44"/>
      <c r="J219" s="18"/>
      <c r="K219" s="18"/>
    </row>
    <row r="220" spans="1:11" x14ac:dyDescent="0.2">
      <c r="A220" s="38"/>
      <c r="B220" s="38"/>
      <c r="C220" s="46"/>
      <c r="D220" s="47"/>
      <c r="E220" s="48"/>
      <c r="F220" s="47"/>
      <c r="H220" s="43"/>
      <c r="I220" s="44"/>
      <c r="J220" s="18"/>
      <c r="K220" s="18"/>
    </row>
    <row r="221" spans="1:11" x14ac:dyDescent="0.2">
      <c r="A221" s="38"/>
      <c r="B221" s="38"/>
      <c r="C221" s="46"/>
      <c r="D221" s="47"/>
      <c r="E221" s="48"/>
      <c r="F221" s="47"/>
      <c r="H221" s="43"/>
      <c r="I221" s="44"/>
      <c r="J221" s="18"/>
      <c r="K221" s="18"/>
    </row>
    <row r="222" spans="1:11" x14ac:dyDescent="0.2">
      <c r="A222" s="38"/>
      <c r="B222" s="38"/>
      <c r="C222" s="46"/>
      <c r="D222" s="47"/>
      <c r="E222" s="48"/>
      <c r="F222" s="47"/>
      <c r="H222" s="43"/>
      <c r="I222" s="44"/>
      <c r="J222" s="18"/>
      <c r="K222" s="18"/>
    </row>
    <row r="223" spans="1:11" x14ac:dyDescent="0.2">
      <c r="A223" s="38"/>
      <c r="B223" s="38"/>
      <c r="C223" s="46"/>
      <c r="D223" s="47"/>
      <c r="E223" s="48"/>
      <c r="F223" s="47"/>
      <c r="H223" s="43"/>
      <c r="I223" s="44"/>
      <c r="J223" s="18"/>
      <c r="K223" s="18"/>
    </row>
    <row r="224" spans="1:11" x14ac:dyDescent="0.2">
      <c r="A224" s="38"/>
      <c r="B224" s="38"/>
      <c r="C224" s="46"/>
      <c r="D224" s="47"/>
      <c r="E224" s="48"/>
      <c r="F224" s="47"/>
      <c r="H224" s="43"/>
      <c r="I224" s="44"/>
      <c r="J224" s="18"/>
      <c r="K224" s="18"/>
    </row>
    <row r="225" spans="1:11" x14ac:dyDescent="0.2">
      <c r="A225" s="38"/>
      <c r="B225" s="38"/>
      <c r="C225" s="46"/>
      <c r="D225" s="47"/>
      <c r="E225" s="48"/>
      <c r="F225" s="47"/>
      <c r="H225" s="43"/>
      <c r="I225" s="44"/>
      <c r="J225" s="18"/>
      <c r="K225" s="18"/>
    </row>
    <row r="226" spans="1:11" x14ac:dyDescent="0.2">
      <c r="A226" s="38"/>
      <c r="B226" s="38"/>
      <c r="C226" s="46"/>
      <c r="D226" s="47"/>
      <c r="E226" s="48"/>
      <c r="F226" s="47"/>
      <c r="H226" s="43"/>
      <c r="I226" s="44"/>
      <c r="J226" s="18"/>
      <c r="K226" s="18"/>
    </row>
    <row r="227" spans="1:11" x14ac:dyDescent="0.2">
      <c r="A227" s="38"/>
      <c r="B227" s="38"/>
      <c r="C227" s="46"/>
      <c r="D227" s="47"/>
      <c r="E227" s="48"/>
      <c r="F227" s="47"/>
      <c r="H227" s="43"/>
      <c r="I227" s="44"/>
      <c r="J227" s="18"/>
      <c r="K227" s="18"/>
    </row>
    <row r="228" spans="1:11" x14ac:dyDescent="0.2">
      <c r="A228" s="38"/>
      <c r="B228" s="38"/>
      <c r="C228" s="46"/>
      <c r="D228" s="47"/>
      <c r="E228" s="48"/>
      <c r="F228" s="47"/>
      <c r="H228" s="43"/>
      <c r="I228" s="44"/>
      <c r="J228" s="18"/>
      <c r="K228" s="18"/>
    </row>
    <row r="229" spans="1:11" x14ac:dyDescent="0.2">
      <c r="A229" s="38"/>
      <c r="B229" s="38"/>
      <c r="C229" s="46"/>
      <c r="D229" s="47"/>
      <c r="E229" s="48"/>
      <c r="F229" s="47"/>
      <c r="H229" s="43"/>
      <c r="I229" s="44"/>
      <c r="J229" s="18"/>
      <c r="K229" s="18"/>
    </row>
    <row r="230" spans="1:11" x14ac:dyDescent="0.2">
      <c r="A230" s="38"/>
      <c r="B230" s="38"/>
      <c r="C230" s="46"/>
      <c r="D230" s="47"/>
      <c r="E230" s="48"/>
      <c r="F230" s="47"/>
      <c r="H230" s="43"/>
      <c r="I230" s="44"/>
      <c r="J230" s="18"/>
      <c r="K230" s="18"/>
    </row>
    <row r="231" spans="1:11" x14ac:dyDescent="0.2">
      <c r="A231" s="38"/>
      <c r="B231" s="38"/>
      <c r="C231" s="46"/>
      <c r="D231" s="47"/>
      <c r="E231" s="48"/>
      <c r="F231" s="47"/>
      <c r="H231" s="43"/>
      <c r="I231" s="44"/>
      <c r="J231" s="18"/>
      <c r="K231" s="18"/>
    </row>
    <row r="232" spans="1:11" x14ac:dyDescent="0.2">
      <c r="A232" s="38"/>
      <c r="B232" s="38"/>
      <c r="C232" s="46"/>
      <c r="D232" s="47"/>
      <c r="E232" s="48"/>
      <c r="F232" s="47"/>
      <c r="H232" s="43"/>
      <c r="I232" s="44"/>
      <c r="J232" s="18"/>
      <c r="K232" s="18"/>
    </row>
    <row r="233" spans="1:11" x14ac:dyDescent="0.2">
      <c r="A233" s="38"/>
      <c r="B233" s="38"/>
      <c r="C233" s="46"/>
      <c r="D233" s="47"/>
      <c r="E233" s="48"/>
      <c r="F233" s="47"/>
      <c r="H233" s="43"/>
      <c r="I233" s="44"/>
      <c r="J233" s="18"/>
      <c r="K233" s="18"/>
    </row>
    <row r="234" spans="1:11" x14ac:dyDescent="0.2">
      <c r="A234" s="38"/>
      <c r="B234" s="38"/>
      <c r="C234" s="46"/>
      <c r="D234" s="47"/>
      <c r="E234" s="48"/>
      <c r="F234" s="47"/>
      <c r="H234" s="43"/>
      <c r="I234" s="44"/>
      <c r="J234" s="18"/>
      <c r="K234" s="18"/>
    </row>
    <row r="235" spans="1:11" x14ac:dyDescent="0.2">
      <c r="A235" s="38"/>
      <c r="B235" s="38"/>
      <c r="C235" s="46"/>
      <c r="D235" s="47"/>
      <c r="E235" s="48"/>
      <c r="F235" s="47"/>
      <c r="H235" s="43"/>
      <c r="I235" s="44"/>
      <c r="J235" s="18"/>
      <c r="K235" s="18"/>
    </row>
    <row r="236" spans="1:11" x14ac:dyDescent="0.2">
      <c r="A236" s="38"/>
      <c r="B236" s="38"/>
      <c r="C236" s="46"/>
      <c r="D236" s="47"/>
      <c r="E236" s="48"/>
      <c r="F236" s="47"/>
      <c r="H236" s="43"/>
      <c r="I236" s="44"/>
      <c r="J236" s="18"/>
      <c r="K236" s="18"/>
    </row>
    <row r="237" spans="1:11" x14ac:dyDescent="0.2">
      <c r="A237" s="38"/>
      <c r="B237" s="38"/>
      <c r="C237" s="46"/>
      <c r="D237" s="47"/>
      <c r="E237" s="48"/>
      <c r="F237" s="47"/>
      <c r="H237" s="43"/>
      <c r="I237" s="44"/>
      <c r="J237" s="18"/>
      <c r="K237" s="18"/>
    </row>
    <row r="238" spans="1:11" x14ac:dyDescent="0.2">
      <c r="A238" s="38"/>
      <c r="B238" s="38"/>
      <c r="C238" s="46"/>
      <c r="D238" s="47"/>
      <c r="E238" s="48"/>
      <c r="F238" s="47"/>
      <c r="H238" s="43"/>
      <c r="I238" s="44"/>
      <c r="J238" s="18"/>
      <c r="K238" s="18"/>
    </row>
    <row r="239" spans="1:11" x14ac:dyDescent="0.2">
      <c r="A239" s="38"/>
      <c r="B239" s="38"/>
      <c r="C239" s="46"/>
      <c r="D239" s="47"/>
      <c r="E239" s="48"/>
      <c r="F239" s="47"/>
      <c r="H239" s="43"/>
      <c r="I239" s="44"/>
      <c r="J239" s="18"/>
      <c r="K239" s="18"/>
    </row>
    <row r="240" spans="1:11" x14ac:dyDescent="0.2">
      <c r="A240" s="38"/>
      <c r="B240" s="38"/>
      <c r="C240" s="46"/>
      <c r="D240" s="47"/>
      <c r="E240" s="48"/>
      <c r="F240" s="47"/>
      <c r="H240" s="43"/>
      <c r="I240" s="44"/>
      <c r="J240" s="18"/>
      <c r="K240" s="18"/>
    </row>
    <row r="241" spans="1:11" x14ac:dyDescent="0.2">
      <c r="A241" s="38"/>
      <c r="B241" s="38"/>
      <c r="C241" s="46"/>
      <c r="D241" s="47"/>
      <c r="E241" s="48"/>
      <c r="F241" s="47"/>
      <c r="H241" s="43"/>
      <c r="I241" s="44"/>
      <c r="J241" s="18"/>
      <c r="K241" s="18"/>
    </row>
    <row r="242" spans="1:11" x14ac:dyDescent="0.2">
      <c r="A242" s="38"/>
      <c r="B242" s="38"/>
      <c r="C242" s="46"/>
      <c r="D242" s="47"/>
      <c r="E242" s="48"/>
      <c r="F242" s="47"/>
      <c r="H242" s="43"/>
      <c r="I242" s="44"/>
      <c r="J242" s="18"/>
      <c r="K242" s="18"/>
    </row>
    <row r="243" spans="1:11" x14ac:dyDescent="0.2">
      <c r="A243" s="38"/>
      <c r="B243" s="38"/>
      <c r="C243" s="46"/>
      <c r="D243" s="47"/>
      <c r="E243" s="48"/>
      <c r="F243" s="47"/>
      <c r="H243" s="43"/>
      <c r="I243" s="44"/>
      <c r="J243" s="18"/>
      <c r="K243" s="18"/>
    </row>
    <row r="244" spans="1:11" x14ac:dyDescent="0.2">
      <c r="A244" s="38"/>
      <c r="B244" s="38"/>
      <c r="C244" s="46"/>
      <c r="D244" s="47"/>
      <c r="E244" s="48"/>
      <c r="F244" s="47"/>
      <c r="H244" s="43"/>
      <c r="I244" s="44"/>
      <c r="J244" s="18"/>
      <c r="K244" s="18"/>
    </row>
    <row r="245" spans="1:11" x14ac:dyDescent="0.2">
      <c r="A245" s="38"/>
      <c r="B245" s="38"/>
      <c r="C245" s="46"/>
      <c r="D245" s="47"/>
      <c r="E245" s="48"/>
      <c r="F245" s="47"/>
      <c r="H245" s="43"/>
      <c r="I245" s="44"/>
      <c r="J245" s="18"/>
      <c r="K245" s="18"/>
    </row>
    <row r="246" spans="1:11" x14ac:dyDescent="0.2">
      <c r="A246" s="38"/>
      <c r="B246" s="38"/>
      <c r="C246" s="46"/>
      <c r="D246" s="47"/>
      <c r="E246" s="48"/>
      <c r="F246" s="47"/>
      <c r="H246" s="43"/>
      <c r="I246" s="44"/>
      <c r="J246" s="18"/>
      <c r="K246" s="18"/>
    </row>
    <row r="247" spans="1:11" x14ac:dyDescent="0.2">
      <c r="A247" s="38"/>
      <c r="B247" s="38"/>
      <c r="C247" s="46"/>
      <c r="D247" s="47"/>
      <c r="E247" s="48"/>
      <c r="F247" s="47"/>
      <c r="H247" s="43"/>
      <c r="I247" s="44"/>
      <c r="J247" s="18"/>
      <c r="K247" s="18"/>
    </row>
    <row r="248" spans="1:11" x14ac:dyDescent="0.2">
      <c r="A248" s="38"/>
      <c r="B248" s="38"/>
      <c r="C248" s="46"/>
      <c r="D248" s="47"/>
      <c r="E248" s="48"/>
      <c r="F248" s="47"/>
      <c r="H248" s="43"/>
      <c r="I248" s="44"/>
      <c r="J248" s="18"/>
      <c r="K248" s="18"/>
    </row>
    <row r="249" spans="1:11" x14ac:dyDescent="0.2">
      <c r="A249" s="38"/>
      <c r="B249" s="38"/>
      <c r="C249" s="46"/>
      <c r="D249" s="47"/>
      <c r="E249" s="48"/>
      <c r="F249" s="47"/>
      <c r="H249" s="43"/>
      <c r="I249" s="44"/>
      <c r="J249" s="18"/>
      <c r="K249" s="18"/>
    </row>
    <row r="250" spans="1:11" x14ac:dyDescent="0.2">
      <c r="A250" s="38"/>
      <c r="B250" s="38"/>
      <c r="C250" s="46"/>
      <c r="D250" s="47"/>
      <c r="E250" s="48"/>
      <c r="F250" s="47"/>
      <c r="H250" s="43"/>
      <c r="I250" s="44"/>
      <c r="J250" s="18"/>
      <c r="K250" s="18"/>
    </row>
    <row r="251" spans="1:11" x14ac:dyDescent="0.2">
      <c r="A251" s="38"/>
      <c r="B251" s="38"/>
      <c r="C251" s="46"/>
      <c r="D251" s="47"/>
      <c r="E251" s="48"/>
      <c r="F251" s="47"/>
      <c r="H251" s="43"/>
      <c r="I251" s="44"/>
      <c r="J251" s="18"/>
      <c r="K251" s="18"/>
    </row>
    <row r="252" spans="1:11" x14ac:dyDescent="0.2">
      <c r="A252" s="38"/>
      <c r="B252" s="38"/>
      <c r="C252" s="46"/>
      <c r="D252" s="47"/>
      <c r="E252" s="48"/>
      <c r="F252" s="47"/>
      <c r="H252" s="43"/>
      <c r="I252" s="44"/>
      <c r="J252" s="18"/>
      <c r="K252" s="18"/>
    </row>
    <row r="253" spans="1:11" x14ac:dyDescent="0.2">
      <c r="A253" s="38"/>
      <c r="B253" s="38"/>
      <c r="C253" s="46"/>
      <c r="D253" s="47"/>
      <c r="E253" s="48"/>
      <c r="F253" s="47"/>
      <c r="H253" s="43"/>
      <c r="I253" s="44"/>
      <c r="J253" s="18"/>
      <c r="K253" s="18"/>
    </row>
    <row r="254" spans="1:11" x14ac:dyDescent="0.2">
      <c r="A254" s="38"/>
      <c r="B254" s="38"/>
      <c r="C254" s="46"/>
      <c r="D254" s="47"/>
      <c r="E254" s="48"/>
      <c r="F254" s="47"/>
      <c r="H254" s="43"/>
      <c r="I254" s="44"/>
      <c r="J254" s="18"/>
      <c r="K254" s="18"/>
    </row>
    <row r="255" spans="1:11" x14ac:dyDescent="0.2">
      <c r="A255" s="38"/>
      <c r="B255" s="38"/>
      <c r="C255" s="46"/>
      <c r="D255" s="47"/>
      <c r="E255" s="48"/>
      <c r="F255" s="47"/>
      <c r="H255" s="43"/>
      <c r="I255" s="44"/>
      <c r="J255" s="18"/>
      <c r="K255" s="18"/>
    </row>
    <row r="256" spans="1:11" x14ac:dyDescent="0.2">
      <c r="A256" s="38"/>
      <c r="B256" s="38"/>
      <c r="C256" s="46"/>
      <c r="D256" s="47"/>
      <c r="E256" s="48"/>
      <c r="F256" s="47"/>
      <c r="H256" s="43"/>
      <c r="I256" s="44"/>
      <c r="J256" s="18"/>
      <c r="K256" s="18"/>
    </row>
    <row r="257" spans="1:11" x14ac:dyDescent="0.2">
      <c r="A257" s="38"/>
      <c r="B257" s="38"/>
      <c r="C257" s="46"/>
      <c r="D257" s="47"/>
      <c r="E257" s="48"/>
      <c r="F257" s="47"/>
      <c r="H257" s="43"/>
      <c r="I257" s="44"/>
      <c r="J257" s="18"/>
      <c r="K257" s="18"/>
    </row>
    <row r="258" spans="1:11" x14ac:dyDescent="0.2">
      <c r="A258" s="38"/>
      <c r="B258" s="38"/>
      <c r="C258" s="46"/>
      <c r="D258" s="47"/>
      <c r="E258" s="48"/>
      <c r="F258" s="47"/>
      <c r="H258" s="43"/>
      <c r="I258" s="44"/>
      <c r="J258" s="18"/>
      <c r="K258" s="18"/>
    </row>
    <row r="259" spans="1:11" x14ac:dyDescent="0.2">
      <c r="A259" s="38"/>
      <c r="B259" s="38"/>
      <c r="C259" s="46"/>
      <c r="D259" s="47"/>
      <c r="E259" s="48"/>
      <c r="F259" s="47"/>
      <c r="H259" s="43"/>
      <c r="I259" s="44"/>
      <c r="J259" s="18"/>
      <c r="K259" s="18"/>
    </row>
    <row r="260" spans="1:11" x14ac:dyDescent="0.2">
      <c r="A260" s="38"/>
      <c r="B260" s="38"/>
      <c r="C260" s="46"/>
      <c r="D260" s="47"/>
      <c r="E260" s="48"/>
      <c r="F260" s="47"/>
      <c r="H260" s="43"/>
      <c r="I260" s="44"/>
      <c r="J260" s="18"/>
      <c r="K260" s="18"/>
    </row>
    <row r="261" spans="1:11" x14ac:dyDescent="0.2">
      <c r="A261" s="38"/>
      <c r="B261" s="38"/>
      <c r="C261" s="46"/>
      <c r="D261" s="47"/>
      <c r="E261" s="48"/>
      <c r="F261" s="47"/>
      <c r="H261" s="43"/>
      <c r="I261" s="44"/>
      <c r="J261" s="18"/>
      <c r="K261" s="18"/>
    </row>
    <row r="262" spans="1:11" x14ac:dyDescent="0.2">
      <c r="A262" s="38"/>
      <c r="B262" s="38"/>
      <c r="C262" s="46"/>
      <c r="D262" s="47"/>
      <c r="E262" s="48"/>
      <c r="F262" s="47"/>
      <c r="H262" s="43"/>
      <c r="I262" s="44"/>
      <c r="J262" s="18"/>
      <c r="K262" s="18"/>
    </row>
    <row r="263" spans="1:11" x14ac:dyDescent="0.2">
      <c r="A263" s="38"/>
      <c r="B263" s="38"/>
      <c r="C263" s="46"/>
      <c r="D263" s="47"/>
      <c r="E263" s="48"/>
      <c r="F263" s="47"/>
      <c r="H263" s="43"/>
      <c r="I263" s="44"/>
      <c r="J263" s="18"/>
      <c r="K263" s="18"/>
    </row>
    <row r="264" spans="1:11" x14ac:dyDescent="0.2">
      <c r="A264" s="38"/>
      <c r="B264" s="38"/>
      <c r="C264" s="46"/>
      <c r="D264" s="47"/>
      <c r="E264" s="48"/>
      <c r="F264" s="47"/>
      <c r="H264" s="43"/>
      <c r="I264" s="44"/>
      <c r="J264" s="18"/>
      <c r="K264" s="18"/>
    </row>
    <row r="265" spans="1:11" x14ac:dyDescent="0.2">
      <c r="A265" s="38"/>
      <c r="B265" s="38"/>
      <c r="C265" s="46"/>
      <c r="D265" s="47"/>
      <c r="E265" s="48"/>
      <c r="F265" s="47"/>
      <c r="H265" s="43"/>
      <c r="I265" s="44"/>
      <c r="J265" s="18"/>
      <c r="K265" s="18"/>
    </row>
    <row r="266" spans="1:11" x14ac:dyDescent="0.2">
      <c r="A266" s="38"/>
      <c r="B266" s="38"/>
      <c r="C266" s="46"/>
      <c r="D266" s="47"/>
      <c r="E266" s="48"/>
      <c r="F266" s="47"/>
      <c r="H266" s="43"/>
      <c r="I266" s="44"/>
      <c r="J266" s="18"/>
      <c r="K266" s="18"/>
    </row>
    <row r="267" spans="1:11" x14ac:dyDescent="0.2">
      <c r="A267" s="38"/>
      <c r="B267" s="38"/>
      <c r="C267" s="46"/>
      <c r="D267" s="47"/>
      <c r="E267" s="48"/>
      <c r="F267" s="47"/>
      <c r="H267" s="43"/>
      <c r="I267" s="44"/>
      <c r="J267" s="18"/>
      <c r="K267" s="18"/>
    </row>
    <row r="268" spans="1:11" x14ac:dyDescent="0.2">
      <c r="A268" s="38"/>
      <c r="B268" s="38"/>
      <c r="C268" s="46"/>
      <c r="D268" s="47"/>
      <c r="E268" s="48"/>
      <c r="F268" s="47"/>
      <c r="H268" s="43"/>
      <c r="I268" s="44"/>
      <c r="J268" s="18"/>
      <c r="K268" s="18"/>
    </row>
    <row r="269" spans="1:11" x14ac:dyDescent="0.2">
      <c r="A269" s="38"/>
      <c r="B269" s="38"/>
      <c r="C269" s="46"/>
      <c r="D269" s="47"/>
      <c r="E269" s="48"/>
      <c r="F269" s="47"/>
      <c r="H269" s="43"/>
      <c r="I269" s="44"/>
      <c r="J269" s="18"/>
      <c r="K269" s="18"/>
    </row>
    <row r="270" spans="1:11" x14ac:dyDescent="0.2">
      <c r="A270" s="38"/>
      <c r="B270" s="38"/>
      <c r="C270" s="46"/>
      <c r="D270" s="47"/>
      <c r="E270" s="48"/>
      <c r="F270" s="47"/>
      <c r="H270" s="43"/>
      <c r="I270" s="44"/>
      <c r="J270" s="18"/>
      <c r="K270" s="18"/>
    </row>
    <row r="271" spans="1:11" x14ac:dyDescent="0.2">
      <c r="A271" s="38"/>
      <c r="B271" s="38"/>
      <c r="C271" s="46"/>
      <c r="D271" s="47"/>
      <c r="E271" s="48"/>
      <c r="F271" s="47"/>
      <c r="H271" s="43"/>
      <c r="I271" s="44"/>
      <c r="J271" s="18"/>
      <c r="K271" s="18"/>
    </row>
    <row r="272" spans="1:11" x14ac:dyDescent="0.2">
      <c r="A272" s="38"/>
      <c r="B272" s="38"/>
      <c r="C272" s="46"/>
      <c r="D272" s="47"/>
      <c r="E272" s="48"/>
      <c r="F272" s="47"/>
      <c r="H272" s="43"/>
      <c r="I272" s="44"/>
      <c r="J272" s="18"/>
      <c r="K272" s="18"/>
    </row>
    <row r="273" spans="1:11" x14ac:dyDescent="0.2">
      <c r="A273" s="38"/>
      <c r="B273" s="38"/>
      <c r="C273" s="46"/>
      <c r="D273" s="47"/>
      <c r="E273" s="48"/>
      <c r="F273" s="47"/>
      <c r="H273" s="43"/>
      <c r="I273" s="44"/>
      <c r="J273" s="18"/>
      <c r="K273" s="18"/>
    </row>
    <row r="274" spans="1:11" x14ac:dyDescent="0.2">
      <c r="A274" s="38"/>
      <c r="B274" s="38"/>
      <c r="C274" s="46"/>
      <c r="D274" s="47"/>
      <c r="E274" s="48"/>
      <c r="F274" s="47"/>
      <c r="H274" s="43"/>
      <c r="I274" s="44"/>
      <c r="J274" s="18"/>
      <c r="K274" s="18"/>
    </row>
    <row r="275" spans="1:11" x14ac:dyDescent="0.2">
      <c r="A275" s="38"/>
      <c r="B275" s="38"/>
      <c r="C275" s="46"/>
      <c r="D275" s="47"/>
      <c r="E275" s="48"/>
      <c r="F275" s="47"/>
      <c r="H275" s="43"/>
      <c r="I275" s="44"/>
      <c r="J275" s="18"/>
      <c r="K275" s="18"/>
    </row>
    <row r="276" spans="1:11" x14ac:dyDescent="0.2">
      <c r="A276" s="38"/>
      <c r="B276" s="38"/>
      <c r="C276" s="46"/>
      <c r="D276" s="47"/>
      <c r="E276" s="48"/>
      <c r="F276" s="47"/>
      <c r="H276" s="43"/>
      <c r="I276" s="44"/>
      <c r="J276" s="18"/>
      <c r="K276" s="18"/>
    </row>
    <row r="277" spans="1:11" x14ac:dyDescent="0.2">
      <c r="A277" s="38"/>
      <c r="B277" s="38"/>
      <c r="C277" s="46"/>
      <c r="D277" s="47"/>
      <c r="E277" s="48"/>
      <c r="F277" s="47"/>
      <c r="H277" s="43"/>
      <c r="I277" s="44"/>
      <c r="J277" s="18"/>
      <c r="K277" s="18"/>
    </row>
    <row r="278" spans="1:11" x14ac:dyDescent="0.2">
      <c r="A278" s="38"/>
      <c r="B278" s="38"/>
      <c r="C278" s="46"/>
      <c r="D278" s="47"/>
      <c r="E278" s="48"/>
      <c r="F278" s="47"/>
      <c r="H278" s="43"/>
      <c r="I278" s="44"/>
      <c r="J278" s="18"/>
      <c r="K278" s="18"/>
    </row>
    <row r="279" spans="1:11" x14ac:dyDescent="0.2">
      <c r="A279" s="38"/>
      <c r="B279" s="38"/>
      <c r="C279" s="46"/>
      <c r="D279" s="47"/>
      <c r="E279" s="48"/>
      <c r="F279" s="47"/>
      <c r="H279" s="43"/>
      <c r="I279" s="44"/>
      <c r="J279" s="18"/>
      <c r="K279" s="18"/>
    </row>
    <row r="280" spans="1:11" x14ac:dyDescent="0.2">
      <c r="A280" s="38"/>
      <c r="B280" s="38"/>
      <c r="C280" s="46"/>
      <c r="D280" s="47"/>
      <c r="E280" s="48"/>
      <c r="F280" s="47"/>
      <c r="H280" s="43"/>
      <c r="I280" s="44"/>
      <c r="J280" s="18"/>
      <c r="K280" s="18"/>
    </row>
    <row r="281" spans="1:11" x14ac:dyDescent="0.2">
      <c r="A281" s="38"/>
      <c r="B281" s="38"/>
      <c r="C281" s="46"/>
      <c r="D281" s="47"/>
      <c r="E281" s="48"/>
      <c r="F281" s="47"/>
      <c r="H281" s="43"/>
      <c r="I281" s="44"/>
      <c r="J281" s="18"/>
      <c r="K281" s="18"/>
    </row>
    <row r="282" spans="1:11" x14ac:dyDescent="0.2">
      <c r="A282" s="38"/>
      <c r="B282" s="38"/>
      <c r="C282" s="46"/>
      <c r="D282" s="47"/>
      <c r="E282" s="48"/>
      <c r="F282" s="47"/>
      <c r="H282" s="43"/>
      <c r="I282" s="44"/>
      <c r="J282" s="18"/>
      <c r="K282" s="18"/>
    </row>
    <row r="283" spans="1:11" x14ac:dyDescent="0.2">
      <c r="A283" s="38"/>
      <c r="B283" s="38"/>
      <c r="C283" s="46"/>
      <c r="D283" s="47"/>
      <c r="E283" s="48"/>
      <c r="F283" s="47"/>
      <c r="H283" s="43"/>
      <c r="I283" s="44"/>
      <c r="J283" s="18"/>
      <c r="K283" s="18"/>
    </row>
    <row r="284" spans="1:11" x14ac:dyDescent="0.2">
      <c r="A284" s="38"/>
      <c r="B284" s="38"/>
      <c r="C284" s="46"/>
      <c r="D284" s="47"/>
      <c r="E284" s="48"/>
      <c r="F284" s="47"/>
      <c r="H284" s="43"/>
      <c r="I284" s="44"/>
      <c r="J284" s="18"/>
      <c r="K284" s="18"/>
    </row>
    <row r="285" spans="1:11" x14ac:dyDescent="0.2">
      <c r="A285" s="38"/>
      <c r="B285" s="38"/>
      <c r="C285" s="46"/>
      <c r="D285" s="47"/>
      <c r="E285" s="48"/>
      <c r="F285" s="47"/>
      <c r="H285" s="43"/>
      <c r="I285" s="44"/>
      <c r="J285" s="18"/>
      <c r="K285" s="18"/>
    </row>
    <row r="286" spans="1:11" x14ac:dyDescent="0.2">
      <c r="A286" s="38"/>
      <c r="B286" s="38"/>
      <c r="C286" s="46"/>
      <c r="D286" s="47"/>
      <c r="E286" s="48"/>
      <c r="F286" s="47"/>
      <c r="H286" s="43"/>
      <c r="I286" s="44"/>
      <c r="J286" s="18"/>
      <c r="K286" s="18"/>
    </row>
    <row r="287" spans="1:11" x14ac:dyDescent="0.2">
      <c r="A287" s="38"/>
      <c r="B287" s="38"/>
      <c r="C287" s="46"/>
      <c r="D287" s="47"/>
      <c r="E287" s="48"/>
      <c r="F287" s="47"/>
      <c r="H287" s="43"/>
      <c r="I287" s="44"/>
      <c r="J287" s="18"/>
      <c r="K287" s="18"/>
    </row>
    <row r="288" spans="1:11" x14ac:dyDescent="0.2">
      <c r="A288" s="38"/>
      <c r="B288" s="38"/>
      <c r="C288" s="46"/>
      <c r="D288" s="47"/>
      <c r="E288" s="48"/>
      <c r="F288" s="47"/>
      <c r="H288" s="43"/>
      <c r="I288" s="44"/>
      <c r="J288" s="18"/>
      <c r="K288" s="18"/>
    </row>
    <row r="289" spans="1:11" x14ac:dyDescent="0.2">
      <c r="A289" s="38"/>
      <c r="B289" s="38"/>
      <c r="C289" s="46"/>
      <c r="D289" s="47"/>
      <c r="E289" s="48"/>
      <c r="F289" s="47"/>
      <c r="H289" s="43"/>
      <c r="I289" s="44"/>
      <c r="J289" s="18"/>
      <c r="K289" s="18"/>
    </row>
    <row r="290" spans="1:11" x14ac:dyDescent="0.2">
      <c r="A290" s="38"/>
      <c r="B290" s="38"/>
      <c r="C290" s="46"/>
      <c r="D290" s="47"/>
      <c r="E290" s="48"/>
      <c r="F290" s="47"/>
      <c r="H290" s="43"/>
      <c r="I290" s="44"/>
      <c r="J290" s="18"/>
      <c r="K290" s="18"/>
    </row>
    <row r="291" spans="1:11" x14ac:dyDescent="0.2">
      <c r="A291" s="38"/>
      <c r="B291" s="38"/>
      <c r="C291" s="46"/>
      <c r="D291" s="47"/>
      <c r="E291" s="48"/>
      <c r="F291" s="47"/>
      <c r="H291" s="43"/>
      <c r="I291" s="44"/>
      <c r="J291" s="18"/>
      <c r="K291" s="18"/>
    </row>
    <row r="292" spans="1:11" x14ac:dyDescent="0.2">
      <c r="A292" s="38"/>
      <c r="B292" s="38"/>
      <c r="C292" s="46"/>
      <c r="D292" s="47"/>
      <c r="E292" s="48"/>
      <c r="F292" s="47"/>
      <c r="H292" s="43"/>
      <c r="I292" s="44"/>
      <c r="J292" s="18"/>
      <c r="K292" s="18"/>
    </row>
    <row r="293" spans="1:11" x14ac:dyDescent="0.2">
      <c r="A293" s="38"/>
      <c r="B293" s="38"/>
      <c r="C293" s="46"/>
      <c r="D293" s="47"/>
      <c r="E293" s="48"/>
      <c r="F293" s="47"/>
      <c r="H293" s="43"/>
      <c r="I293" s="44"/>
      <c r="J293" s="18"/>
      <c r="K293" s="18"/>
    </row>
    <row r="294" spans="1:11" x14ac:dyDescent="0.2">
      <c r="A294" s="38"/>
      <c r="B294" s="38"/>
      <c r="C294" s="46"/>
      <c r="D294" s="47"/>
      <c r="E294" s="48"/>
      <c r="F294" s="47"/>
      <c r="H294" s="43"/>
      <c r="I294" s="44"/>
      <c r="J294" s="18"/>
      <c r="K294" s="18"/>
    </row>
    <row r="295" spans="1:11" x14ac:dyDescent="0.2">
      <c r="A295" s="38"/>
      <c r="B295" s="38"/>
      <c r="C295" s="46"/>
      <c r="D295" s="47"/>
      <c r="E295" s="48"/>
      <c r="F295" s="47"/>
      <c r="H295" s="43"/>
      <c r="I295" s="44"/>
      <c r="J295" s="18"/>
      <c r="K295" s="18"/>
    </row>
    <row r="296" spans="1:11" x14ac:dyDescent="0.2">
      <c r="A296" s="38"/>
      <c r="B296" s="38"/>
      <c r="C296" s="46"/>
      <c r="D296" s="47"/>
      <c r="E296" s="48"/>
      <c r="F296" s="47"/>
      <c r="H296" s="43"/>
      <c r="I296" s="44"/>
      <c r="J296" s="18"/>
      <c r="K296" s="18"/>
    </row>
    <row r="297" spans="1:11" x14ac:dyDescent="0.2">
      <c r="A297" s="38"/>
      <c r="B297" s="38"/>
      <c r="C297" s="46"/>
      <c r="D297" s="47"/>
      <c r="E297" s="48"/>
      <c r="F297" s="47"/>
      <c r="H297" s="43"/>
      <c r="I297" s="44"/>
      <c r="J297" s="18"/>
      <c r="K297" s="18"/>
    </row>
    <row r="298" spans="1:11" x14ac:dyDescent="0.2">
      <c r="A298" s="38"/>
      <c r="B298" s="38"/>
      <c r="C298" s="46"/>
      <c r="D298" s="47"/>
      <c r="E298" s="48"/>
      <c r="F298" s="47"/>
      <c r="H298" s="43"/>
      <c r="I298" s="44"/>
      <c r="J298" s="18"/>
      <c r="K298" s="18"/>
    </row>
    <row r="299" spans="1:11" x14ac:dyDescent="0.2">
      <c r="A299" s="38"/>
      <c r="B299" s="38"/>
      <c r="C299" s="46"/>
      <c r="D299" s="47"/>
      <c r="E299" s="48"/>
      <c r="F299" s="47"/>
      <c r="H299" s="43"/>
      <c r="I299" s="44"/>
      <c r="J299" s="18"/>
      <c r="K299" s="18"/>
    </row>
    <row r="300" spans="1:11" x14ac:dyDescent="0.2">
      <c r="A300" s="38"/>
      <c r="B300" s="38"/>
      <c r="C300" s="46"/>
      <c r="D300" s="47"/>
      <c r="E300" s="48"/>
      <c r="F300" s="47"/>
      <c r="H300" s="43"/>
      <c r="I300" s="44"/>
      <c r="J300" s="18"/>
      <c r="K300" s="18"/>
    </row>
    <row r="301" spans="1:11" x14ac:dyDescent="0.2">
      <c r="A301" s="38"/>
      <c r="B301" s="38"/>
      <c r="C301" s="46"/>
      <c r="D301" s="47"/>
      <c r="E301" s="48"/>
      <c r="F301" s="47"/>
      <c r="H301" s="43"/>
      <c r="I301" s="44"/>
      <c r="J301" s="18"/>
      <c r="K301" s="18"/>
    </row>
    <row r="302" spans="1:11" x14ac:dyDescent="0.2">
      <c r="A302" s="38"/>
      <c r="B302" s="38"/>
      <c r="C302" s="46"/>
      <c r="D302" s="47"/>
      <c r="E302" s="48"/>
      <c r="F302" s="47"/>
      <c r="H302" s="43"/>
      <c r="I302" s="44"/>
      <c r="J302" s="18"/>
      <c r="K302" s="18"/>
    </row>
    <row r="303" spans="1:11" x14ac:dyDescent="0.2">
      <c r="A303" s="38"/>
      <c r="B303" s="38"/>
      <c r="C303" s="46"/>
      <c r="D303" s="47"/>
      <c r="E303" s="48"/>
      <c r="F303" s="47"/>
      <c r="H303" s="43"/>
      <c r="I303" s="44"/>
      <c r="J303" s="18"/>
      <c r="K303" s="18"/>
    </row>
    <row r="304" spans="1:11" x14ac:dyDescent="0.2">
      <c r="A304" s="38"/>
      <c r="B304" s="38"/>
      <c r="C304" s="46"/>
      <c r="D304" s="47"/>
      <c r="E304" s="48"/>
      <c r="F304" s="47"/>
      <c r="H304" s="43"/>
      <c r="I304" s="44"/>
      <c r="J304" s="18"/>
      <c r="K304" s="18"/>
    </row>
    <row r="305" spans="1:11" x14ac:dyDescent="0.2">
      <c r="A305" s="38"/>
      <c r="B305" s="38"/>
      <c r="C305" s="46"/>
      <c r="D305" s="47"/>
      <c r="E305" s="48"/>
      <c r="F305" s="47"/>
      <c r="H305" s="43"/>
      <c r="I305" s="44"/>
      <c r="J305" s="18"/>
      <c r="K305" s="18"/>
    </row>
    <row r="306" spans="1:11" x14ac:dyDescent="0.2">
      <c r="A306" s="38"/>
      <c r="B306" s="38"/>
      <c r="C306" s="46"/>
      <c r="D306" s="47"/>
      <c r="E306" s="48"/>
      <c r="F306" s="47"/>
      <c r="H306" s="43"/>
      <c r="I306" s="44"/>
      <c r="J306" s="18"/>
      <c r="K306" s="18"/>
    </row>
    <row r="307" spans="1:11" x14ac:dyDescent="0.2">
      <c r="A307" s="38"/>
      <c r="B307" s="38"/>
      <c r="C307" s="46"/>
      <c r="D307" s="47"/>
      <c r="E307" s="48"/>
      <c r="F307" s="47"/>
      <c r="H307" s="43"/>
      <c r="I307" s="44"/>
      <c r="J307" s="18"/>
      <c r="K307" s="18"/>
    </row>
    <row r="308" spans="1:11" x14ac:dyDescent="0.2">
      <c r="A308" s="38"/>
      <c r="B308" s="38"/>
      <c r="C308" s="46"/>
      <c r="D308" s="47"/>
      <c r="E308" s="48"/>
      <c r="F308" s="47"/>
      <c r="H308" s="43"/>
      <c r="I308" s="44"/>
      <c r="J308" s="18"/>
      <c r="K308" s="18"/>
    </row>
    <row r="309" spans="1:11" x14ac:dyDescent="0.2">
      <c r="A309" s="38"/>
      <c r="B309" s="38"/>
      <c r="C309" s="46"/>
      <c r="D309" s="47"/>
      <c r="E309" s="48"/>
      <c r="F309" s="47"/>
      <c r="H309" s="43"/>
      <c r="I309" s="44"/>
      <c r="J309" s="18"/>
      <c r="K309" s="18"/>
    </row>
    <row r="310" spans="1:11" x14ac:dyDescent="0.2">
      <c r="A310" s="38"/>
      <c r="B310" s="38"/>
      <c r="C310" s="46"/>
      <c r="D310" s="47"/>
      <c r="E310" s="48"/>
      <c r="F310" s="47"/>
      <c r="H310" s="43"/>
      <c r="I310" s="44"/>
      <c r="J310" s="18"/>
      <c r="K310" s="18"/>
    </row>
    <row r="311" spans="1:11" x14ac:dyDescent="0.2">
      <c r="A311" s="38"/>
      <c r="B311" s="38"/>
      <c r="C311" s="46"/>
      <c r="D311" s="47"/>
      <c r="E311" s="48"/>
      <c r="F311" s="47"/>
      <c r="H311" s="43"/>
      <c r="I311" s="44"/>
      <c r="J311" s="18"/>
      <c r="K311" s="18"/>
    </row>
    <row r="312" spans="1:11" x14ac:dyDescent="0.2">
      <c r="A312" s="38"/>
      <c r="B312" s="38"/>
      <c r="C312" s="46"/>
      <c r="D312" s="47"/>
      <c r="E312" s="48"/>
      <c r="F312" s="47"/>
      <c r="H312" s="43"/>
      <c r="I312" s="44"/>
      <c r="J312" s="18"/>
      <c r="K312" s="18"/>
    </row>
    <row r="313" spans="1:11" x14ac:dyDescent="0.2">
      <c r="A313" s="38"/>
      <c r="B313" s="38"/>
      <c r="C313" s="46"/>
      <c r="D313" s="47"/>
      <c r="E313" s="48"/>
      <c r="F313" s="47"/>
      <c r="H313" s="43"/>
      <c r="I313" s="44"/>
      <c r="J313" s="18"/>
      <c r="K313" s="18"/>
    </row>
    <row r="314" spans="1:11" x14ac:dyDescent="0.2">
      <c r="A314" s="38"/>
      <c r="B314" s="38"/>
      <c r="C314" s="46"/>
      <c r="D314" s="47"/>
      <c r="E314" s="48"/>
      <c r="F314" s="47"/>
      <c r="H314" s="43"/>
      <c r="I314" s="44"/>
      <c r="J314" s="18"/>
      <c r="K314" s="18"/>
    </row>
    <row r="315" spans="1:11" x14ac:dyDescent="0.2">
      <c r="A315" s="38"/>
      <c r="B315" s="38"/>
      <c r="C315" s="46"/>
      <c r="D315" s="47"/>
      <c r="E315" s="48"/>
      <c r="F315" s="47"/>
      <c r="H315" s="43"/>
      <c r="I315" s="44"/>
      <c r="J315" s="18"/>
      <c r="K315" s="18"/>
    </row>
    <row r="316" spans="1:11" x14ac:dyDescent="0.2">
      <c r="A316" s="38"/>
      <c r="B316" s="38"/>
      <c r="C316" s="46"/>
      <c r="D316" s="47"/>
      <c r="E316" s="48"/>
      <c r="F316" s="47"/>
      <c r="H316" s="43"/>
      <c r="I316" s="44"/>
      <c r="J316" s="18"/>
      <c r="K316" s="18"/>
    </row>
    <row r="317" spans="1:11" x14ac:dyDescent="0.2">
      <c r="A317" s="38"/>
      <c r="B317" s="38"/>
      <c r="C317" s="46"/>
      <c r="D317" s="47"/>
      <c r="E317" s="48"/>
      <c r="F317" s="47"/>
      <c r="H317" s="43"/>
      <c r="I317" s="44"/>
      <c r="J317" s="18"/>
      <c r="K317" s="18"/>
    </row>
    <row r="318" spans="1:11" x14ac:dyDescent="0.2">
      <c r="A318" s="38"/>
      <c r="B318" s="38"/>
      <c r="C318" s="46"/>
      <c r="D318" s="47"/>
      <c r="E318" s="48"/>
      <c r="F318" s="47"/>
      <c r="H318" s="43"/>
      <c r="I318" s="44"/>
      <c r="J318" s="18"/>
      <c r="K318" s="18"/>
    </row>
    <row r="319" spans="1:11" x14ac:dyDescent="0.2">
      <c r="A319" s="38"/>
      <c r="B319" s="38"/>
      <c r="C319" s="46"/>
      <c r="D319" s="47"/>
      <c r="E319" s="48"/>
      <c r="F319" s="47"/>
      <c r="H319" s="43"/>
      <c r="I319" s="44"/>
      <c r="J319" s="18"/>
      <c r="K319" s="18"/>
    </row>
    <row r="320" spans="1:11" x14ac:dyDescent="0.2">
      <c r="A320" s="38"/>
      <c r="B320" s="38"/>
      <c r="C320" s="46"/>
      <c r="D320" s="47"/>
      <c r="E320" s="48"/>
      <c r="F320" s="47"/>
      <c r="H320" s="43"/>
      <c r="I320" s="44"/>
      <c r="J320" s="18"/>
      <c r="K320" s="18"/>
    </row>
    <row r="321" spans="1:11" x14ac:dyDescent="0.2">
      <c r="A321" s="38"/>
      <c r="B321" s="38"/>
      <c r="C321" s="46"/>
      <c r="D321" s="47"/>
      <c r="E321" s="48"/>
      <c r="F321" s="47"/>
      <c r="H321" s="43"/>
      <c r="I321" s="44"/>
      <c r="J321" s="18"/>
      <c r="K321" s="18"/>
    </row>
    <row r="322" spans="1:11" x14ac:dyDescent="0.2">
      <c r="A322" s="38"/>
      <c r="B322" s="38"/>
      <c r="C322" s="46"/>
      <c r="D322" s="47"/>
      <c r="E322" s="48"/>
      <c r="F322" s="47"/>
      <c r="H322" s="43"/>
      <c r="I322" s="44"/>
      <c r="J322" s="18"/>
      <c r="K322" s="18"/>
    </row>
    <row r="323" spans="1:11" x14ac:dyDescent="0.2">
      <c r="A323" s="38"/>
      <c r="B323" s="38"/>
      <c r="C323" s="46"/>
      <c r="D323" s="47"/>
      <c r="E323" s="48"/>
      <c r="F323" s="47"/>
      <c r="H323" s="43"/>
      <c r="I323" s="44"/>
      <c r="J323" s="18"/>
      <c r="K323" s="18"/>
    </row>
    <row r="324" spans="1:11" x14ac:dyDescent="0.2">
      <c r="A324" s="38"/>
      <c r="B324" s="38"/>
      <c r="C324" s="46"/>
      <c r="D324" s="47"/>
      <c r="E324" s="48"/>
      <c r="F324" s="47"/>
      <c r="H324" s="43"/>
      <c r="I324" s="44"/>
      <c r="J324" s="18"/>
      <c r="K324" s="18"/>
    </row>
    <row r="325" spans="1:11" x14ac:dyDescent="0.2">
      <c r="A325" s="38"/>
      <c r="B325" s="38"/>
      <c r="C325" s="46"/>
      <c r="D325" s="47"/>
      <c r="E325" s="48"/>
      <c r="F325" s="47"/>
      <c r="H325" s="43"/>
      <c r="I325" s="44"/>
      <c r="J325" s="18"/>
      <c r="K325" s="18"/>
    </row>
    <row r="326" spans="1:11" x14ac:dyDescent="0.2">
      <c r="A326" s="38"/>
      <c r="B326" s="38"/>
      <c r="C326" s="46"/>
      <c r="D326" s="47"/>
      <c r="E326" s="48"/>
      <c r="F326" s="47"/>
      <c r="H326" s="43"/>
      <c r="I326" s="44"/>
      <c r="J326" s="18"/>
      <c r="K326" s="18"/>
    </row>
    <row r="327" spans="1:11" x14ac:dyDescent="0.2">
      <c r="A327" s="38"/>
      <c r="B327" s="38"/>
      <c r="C327" s="46"/>
      <c r="D327" s="47"/>
      <c r="E327" s="48"/>
      <c r="F327" s="47"/>
      <c r="H327" s="43"/>
      <c r="I327" s="44"/>
      <c r="J327" s="18"/>
      <c r="K327" s="18"/>
    </row>
    <row r="328" spans="1:11" x14ac:dyDescent="0.2">
      <c r="A328" s="38"/>
      <c r="B328" s="38"/>
      <c r="C328" s="46"/>
      <c r="D328" s="47"/>
      <c r="E328" s="48"/>
      <c r="F328" s="47"/>
      <c r="H328" s="43"/>
      <c r="I328" s="44"/>
      <c r="J328" s="18"/>
      <c r="K328" s="18"/>
    </row>
    <row r="329" spans="1:11" x14ac:dyDescent="0.2">
      <c r="A329" s="38"/>
      <c r="B329" s="38"/>
      <c r="C329" s="46"/>
      <c r="D329" s="47"/>
      <c r="E329" s="48"/>
      <c r="F329" s="47"/>
      <c r="H329" s="43"/>
      <c r="I329" s="44"/>
      <c r="J329" s="18"/>
      <c r="K329" s="18"/>
    </row>
    <row r="330" spans="1:11" x14ac:dyDescent="0.2">
      <c r="A330" s="38"/>
      <c r="B330" s="38"/>
      <c r="C330" s="46"/>
      <c r="D330" s="47"/>
      <c r="E330" s="48"/>
      <c r="F330" s="47"/>
      <c r="H330" s="43"/>
      <c r="I330" s="44"/>
      <c r="J330" s="18"/>
      <c r="K330" s="18"/>
    </row>
    <row r="331" spans="1:11" x14ac:dyDescent="0.2">
      <c r="A331" s="38"/>
      <c r="B331" s="38"/>
      <c r="C331" s="46"/>
      <c r="D331" s="47"/>
      <c r="E331" s="48"/>
      <c r="F331" s="47"/>
      <c r="H331" s="43"/>
      <c r="I331" s="44"/>
      <c r="J331" s="18"/>
      <c r="K331" s="18"/>
    </row>
    <row r="332" spans="1:11" x14ac:dyDescent="0.2">
      <c r="A332" s="38"/>
      <c r="B332" s="38"/>
      <c r="C332" s="46"/>
      <c r="D332" s="47"/>
      <c r="E332" s="48"/>
      <c r="F332" s="47"/>
      <c r="H332" s="43"/>
      <c r="I332" s="44"/>
      <c r="J332" s="18"/>
      <c r="K332" s="18"/>
    </row>
    <row r="333" spans="1:11" x14ac:dyDescent="0.2">
      <c r="A333" s="38"/>
      <c r="B333" s="38"/>
      <c r="C333" s="46"/>
      <c r="D333" s="47"/>
      <c r="E333" s="48"/>
      <c r="F333" s="47"/>
      <c r="H333" s="43"/>
      <c r="I333" s="44"/>
      <c r="J333" s="18"/>
      <c r="K333" s="18"/>
    </row>
    <row r="334" spans="1:11" x14ac:dyDescent="0.2">
      <c r="A334" s="38"/>
      <c r="B334" s="38"/>
      <c r="C334" s="46"/>
      <c r="D334" s="47"/>
      <c r="E334" s="48"/>
      <c r="F334" s="47"/>
      <c r="H334" s="43"/>
      <c r="I334" s="44"/>
      <c r="J334" s="18"/>
      <c r="K334" s="18"/>
    </row>
    <row r="335" spans="1:11" x14ac:dyDescent="0.2">
      <c r="A335" s="38"/>
      <c r="B335" s="38"/>
      <c r="C335" s="46"/>
      <c r="D335" s="47"/>
      <c r="E335" s="48"/>
      <c r="F335" s="47"/>
      <c r="H335" s="43"/>
      <c r="I335" s="44"/>
      <c r="J335" s="18"/>
      <c r="K335" s="18"/>
    </row>
    <row r="336" spans="1:11" x14ac:dyDescent="0.2">
      <c r="A336" s="38"/>
      <c r="B336" s="38"/>
      <c r="C336" s="46"/>
      <c r="D336" s="47"/>
      <c r="E336" s="48"/>
      <c r="F336" s="47"/>
      <c r="H336" s="43"/>
      <c r="I336" s="44"/>
      <c r="J336" s="18"/>
      <c r="K336" s="18"/>
    </row>
    <row r="337" spans="1:11" x14ac:dyDescent="0.2">
      <c r="A337" s="38"/>
      <c r="B337" s="38"/>
      <c r="C337" s="46"/>
      <c r="D337" s="47"/>
      <c r="E337" s="48"/>
      <c r="F337" s="47"/>
      <c r="H337" s="43"/>
      <c r="I337" s="44"/>
      <c r="J337" s="18"/>
      <c r="K337" s="18"/>
    </row>
    <row r="338" spans="1:11" x14ac:dyDescent="0.2">
      <c r="A338" s="38"/>
      <c r="B338" s="38"/>
      <c r="C338" s="46"/>
      <c r="D338" s="47"/>
      <c r="E338" s="48"/>
      <c r="F338" s="47"/>
      <c r="H338" s="43"/>
      <c r="I338" s="44"/>
      <c r="J338" s="18"/>
      <c r="K338" s="18"/>
    </row>
    <row r="339" spans="1:11" x14ac:dyDescent="0.2">
      <c r="A339" s="38"/>
      <c r="B339" s="38"/>
      <c r="C339" s="46"/>
      <c r="D339" s="47"/>
      <c r="E339" s="48"/>
      <c r="F339" s="47"/>
      <c r="H339" s="43"/>
      <c r="I339" s="44"/>
      <c r="J339" s="18"/>
      <c r="K339" s="18"/>
    </row>
    <row r="340" spans="1:11" x14ac:dyDescent="0.2">
      <c r="J340" s="18"/>
      <c r="K340" s="18"/>
    </row>
    <row r="341" spans="1:11" x14ac:dyDescent="0.2">
      <c r="J341" s="18"/>
      <c r="K341" s="18"/>
    </row>
    <row r="342" spans="1:11" x14ac:dyDescent="0.2">
      <c r="J342" s="18"/>
      <c r="K342" s="18"/>
    </row>
    <row r="343" spans="1:11" x14ac:dyDescent="0.2">
      <c r="J343" s="18"/>
      <c r="K343" s="18"/>
    </row>
    <row r="344" spans="1:11" x14ac:dyDescent="0.2">
      <c r="J344" s="18"/>
      <c r="K344" s="18"/>
    </row>
    <row r="345" spans="1:11" x14ac:dyDescent="0.2">
      <c r="J345" s="18"/>
      <c r="K345" s="18"/>
    </row>
    <row r="346" spans="1:11" x14ac:dyDescent="0.2">
      <c r="J346" s="18"/>
      <c r="K346" s="18"/>
    </row>
    <row r="347" spans="1:11" x14ac:dyDescent="0.2">
      <c r="J347" s="18"/>
      <c r="K347" s="18"/>
    </row>
    <row r="348" spans="1:11" x14ac:dyDescent="0.2">
      <c r="J348" s="18"/>
      <c r="K348" s="18"/>
    </row>
    <row r="349" spans="1:11" x14ac:dyDescent="0.2">
      <c r="J349" s="18"/>
      <c r="K349" s="18"/>
    </row>
    <row r="350" spans="1:11" x14ac:dyDescent="0.2">
      <c r="J350" s="18"/>
      <c r="K350" s="18"/>
    </row>
    <row r="351" spans="1:11" x14ac:dyDescent="0.2">
      <c r="J351" s="18"/>
      <c r="K351" s="18"/>
    </row>
    <row r="352" spans="1:11" x14ac:dyDescent="0.2">
      <c r="J352" s="18"/>
      <c r="K352" s="18"/>
    </row>
    <row r="353" spans="10:11" x14ac:dyDescent="0.2">
      <c r="J353" s="18"/>
      <c r="K353" s="18"/>
    </row>
    <row r="354" spans="10:11" x14ac:dyDescent="0.2">
      <c r="J354" s="18"/>
      <c r="K354" s="18"/>
    </row>
    <row r="355" spans="10:11" x14ac:dyDescent="0.2">
      <c r="J355" s="18"/>
      <c r="K355" s="18"/>
    </row>
    <row r="356" spans="10:11" x14ac:dyDescent="0.2">
      <c r="J356" s="18"/>
      <c r="K356" s="18"/>
    </row>
    <row r="357" spans="10:11" x14ac:dyDescent="0.2">
      <c r="J357" s="18"/>
      <c r="K357" s="18"/>
    </row>
    <row r="358" spans="10:11" x14ac:dyDescent="0.2">
      <c r="J358" s="18"/>
      <c r="K358" s="18"/>
    </row>
    <row r="359" spans="10:11" x14ac:dyDescent="0.2">
      <c r="J359" s="18"/>
      <c r="K359" s="18"/>
    </row>
    <row r="360" spans="10:11" x14ac:dyDescent="0.2">
      <c r="J360" s="18"/>
      <c r="K360" s="18"/>
    </row>
    <row r="361" spans="10:11" x14ac:dyDescent="0.2">
      <c r="J361" s="18"/>
      <c r="K361" s="18"/>
    </row>
    <row r="362" spans="10:11" x14ac:dyDescent="0.2">
      <c r="J362" s="18"/>
      <c r="K362" s="18"/>
    </row>
    <row r="363" spans="10:11" x14ac:dyDescent="0.2">
      <c r="J363" s="18"/>
      <c r="K363" s="18"/>
    </row>
    <row r="364" spans="10:11" x14ac:dyDescent="0.2">
      <c r="J364" s="18"/>
      <c r="K364" s="18"/>
    </row>
    <row r="365" spans="10:11" x14ac:dyDescent="0.2">
      <c r="J365" s="18"/>
      <c r="K365" s="18"/>
    </row>
    <row r="366" spans="10:11" x14ac:dyDescent="0.2">
      <c r="J366" s="18"/>
      <c r="K366" s="18"/>
    </row>
    <row r="367" spans="10:11" x14ac:dyDescent="0.2">
      <c r="J367" s="18"/>
      <c r="K367" s="18"/>
    </row>
    <row r="368" spans="10:11" x14ac:dyDescent="0.2">
      <c r="J368" s="18"/>
      <c r="K368" s="18"/>
    </row>
    <row r="369" spans="10:11" x14ac:dyDescent="0.2">
      <c r="J369" s="18"/>
      <c r="K369" s="18"/>
    </row>
    <row r="370" spans="10:11" x14ac:dyDescent="0.2">
      <c r="J370" s="18"/>
      <c r="K370" s="18"/>
    </row>
    <row r="371" spans="10:11" x14ac:dyDescent="0.2">
      <c r="J371" s="18"/>
      <c r="K371" s="18"/>
    </row>
    <row r="372" spans="10:11" x14ac:dyDescent="0.2">
      <c r="J372" s="18"/>
      <c r="K372" s="18"/>
    </row>
    <row r="373" spans="10:11" x14ac:dyDescent="0.2">
      <c r="J373" s="18"/>
      <c r="K373" s="18"/>
    </row>
    <row r="374" spans="10:11" x14ac:dyDescent="0.2">
      <c r="J374" s="18"/>
      <c r="K374" s="18"/>
    </row>
    <row r="375" spans="10:11" x14ac:dyDescent="0.2">
      <c r="J375" s="18"/>
      <c r="K375" s="18"/>
    </row>
    <row r="376" spans="10:11" x14ac:dyDescent="0.2">
      <c r="J376" s="18"/>
      <c r="K376" s="18"/>
    </row>
    <row r="377" spans="10:11" x14ac:dyDescent="0.2">
      <c r="J377" s="18"/>
      <c r="K377" s="18"/>
    </row>
    <row r="378" spans="10:11" x14ac:dyDescent="0.2">
      <c r="J378" s="18"/>
      <c r="K378" s="18"/>
    </row>
    <row r="379" spans="10:11" x14ac:dyDescent="0.2">
      <c r="J379" s="18"/>
      <c r="K379" s="18"/>
    </row>
    <row r="380" spans="10:11" x14ac:dyDescent="0.2">
      <c r="J380" s="18"/>
      <c r="K380" s="18"/>
    </row>
    <row r="381" spans="10:11" x14ac:dyDescent="0.2">
      <c r="J381" s="18"/>
      <c r="K381" s="18"/>
    </row>
    <row r="382" spans="10:11" x14ac:dyDescent="0.2">
      <c r="J382" s="18"/>
      <c r="K382" s="18"/>
    </row>
    <row r="383" spans="10:11" x14ac:dyDescent="0.2">
      <c r="J383" s="18"/>
      <c r="K383" s="18"/>
    </row>
    <row r="384" spans="10:11" x14ac:dyDescent="0.2">
      <c r="J384" s="18"/>
      <c r="K384" s="18"/>
    </row>
    <row r="385" spans="10:11" x14ac:dyDescent="0.2">
      <c r="J385" s="18"/>
      <c r="K385" s="18"/>
    </row>
    <row r="386" spans="10:11" x14ac:dyDescent="0.2">
      <c r="J386" s="18"/>
      <c r="K386" s="18"/>
    </row>
    <row r="387" spans="10:11" x14ac:dyDescent="0.2">
      <c r="J387" s="18"/>
      <c r="K387" s="18"/>
    </row>
    <row r="388" spans="10:11" x14ac:dyDescent="0.2">
      <c r="J388" s="18"/>
      <c r="K388" s="18"/>
    </row>
    <row r="389" spans="10:11" x14ac:dyDescent="0.2">
      <c r="J389" s="18"/>
      <c r="K389" s="18"/>
    </row>
    <row r="390" spans="10:11" x14ac:dyDescent="0.2">
      <c r="J390" s="18"/>
      <c r="K390" s="18"/>
    </row>
    <row r="391" spans="10:11" x14ac:dyDescent="0.2">
      <c r="J391" s="18"/>
      <c r="K391" s="18"/>
    </row>
    <row r="392" spans="10:11" x14ac:dyDescent="0.2">
      <c r="J392" s="18"/>
      <c r="K392" s="18"/>
    </row>
    <row r="393" spans="10:11" x14ac:dyDescent="0.2">
      <c r="J393" s="18"/>
      <c r="K393" s="18"/>
    </row>
    <row r="394" spans="10:11" x14ac:dyDescent="0.2">
      <c r="J394" s="18"/>
      <c r="K394" s="18"/>
    </row>
    <row r="395" spans="10:11" x14ac:dyDescent="0.2">
      <c r="J395" s="18"/>
      <c r="K395" s="18"/>
    </row>
    <row r="396" spans="10:11" x14ac:dyDescent="0.2">
      <c r="J396" s="18"/>
      <c r="K396" s="18"/>
    </row>
    <row r="397" spans="10:11" x14ac:dyDescent="0.2">
      <c r="J397" s="18"/>
      <c r="K397" s="18"/>
    </row>
    <row r="398" spans="10:11" x14ac:dyDescent="0.2">
      <c r="J398" s="18"/>
      <c r="K398" s="18"/>
    </row>
    <row r="399" spans="10:11" x14ac:dyDescent="0.2">
      <c r="J399" s="18"/>
      <c r="K399" s="18"/>
    </row>
    <row r="400" spans="10:11" x14ac:dyDescent="0.2">
      <c r="J400" s="18"/>
      <c r="K400" s="18"/>
    </row>
    <row r="401" spans="10:11" x14ac:dyDescent="0.2">
      <c r="J401" s="18"/>
      <c r="K401" s="18"/>
    </row>
    <row r="402" spans="10:11" x14ac:dyDescent="0.2">
      <c r="J402" s="18"/>
      <c r="K402" s="18"/>
    </row>
    <row r="403" spans="10:11" x14ac:dyDescent="0.2">
      <c r="J403" s="18"/>
      <c r="K403" s="18"/>
    </row>
    <row r="404" spans="10:11" x14ac:dyDescent="0.2">
      <c r="J404" s="18"/>
      <c r="K404" s="18"/>
    </row>
    <row r="405" spans="10:11" x14ac:dyDescent="0.2">
      <c r="J405" s="18"/>
      <c r="K405" s="18"/>
    </row>
    <row r="406" spans="10:11" x14ac:dyDescent="0.2">
      <c r="J406" s="18"/>
      <c r="K406" s="18"/>
    </row>
    <row r="407" spans="10:11" x14ac:dyDescent="0.2">
      <c r="J407" s="18"/>
      <c r="K407" s="18"/>
    </row>
    <row r="408" spans="10:11" x14ac:dyDescent="0.2">
      <c r="J408" s="18"/>
      <c r="K408" s="18"/>
    </row>
    <row r="409" spans="10:11" x14ac:dyDescent="0.2">
      <c r="J409" s="18"/>
      <c r="K409" s="18"/>
    </row>
    <row r="410" spans="10:11" x14ac:dyDescent="0.2">
      <c r="J410" s="18"/>
      <c r="K410" s="18"/>
    </row>
    <row r="411" spans="10:11" x14ac:dyDescent="0.2">
      <c r="J411" s="18"/>
      <c r="K411" s="18"/>
    </row>
    <row r="412" spans="10:11" x14ac:dyDescent="0.2">
      <c r="J412" s="18"/>
      <c r="K412" s="18"/>
    </row>
    <row r="413" spans="10:11" x14ac:dyDescent="0.2">
      <c r="J413" s="18"/>
      <c r="K413" s="18"/>
    </row>
    <row r="414" spans="10:11" x14ac:dyDescent="0.2">
      <c r="J414" s="18"/>
      <c r="K414" s="18"/>
    </row>
    <row r="415" spans="10:11" x14ac:dyDescent="0.2">
      <c r="J415" s="18"/>
      <c r="K415" s="18"/>
    </row>
    <row r="416" spans="10:11" x14ac:dyDescent="0.2">
      <c r="J416" s="18"/>
      <c r="K416" s="18"/>
    </row>
    <row r="417" spans="10:11" x14ac:dyDescent="0.2">
      <c r="J417" s="18"/>
      <c r="K417" s="18"/>
    </row>
    <row r="418" spans="10:11" x14ac:dyDescent="0.2">
      <c r="J418" s="18"/>
      <c r="K418" s="18"/>
    </row>
    <row r="419" spans="10:11" x14ac:dyDescent="0.2">
      <c r="J419" s="18"/>
      <c r="K419" s="18"/>
    </row>
    <row r="420" spans="10:11" x14ac:dyDescent="0.2">
      <c r="J420" s="18"/>
      <c r="K420" s="18"/>
    </row>
    <row r="421" spans="10:11" x14ac:dyDescent="0.2">
      <c r="J421" s="18"/>
      <c r="K421" s="18"/>
    </row>
    <row r="422" spans="10:11" x14ac:dyDescent="0.2">
      <c r="J422" s="18"/>
      <c r="K422" s="18"/>
    </row>
    <row r="423" spans="10:11" x14ac:dyDescent="0.2">
      <c r="J423" s="18"/>
      <c r="K423" s="18"/>
    </row>
    <row r="424" spans="10:11" x14ac:dyDescent="0.2">
      <c r="J424" s="18"/>
      <c r="K424" s="18"/>
    </row>
    <row r="425" spans="10:11" x14ac:dyDescent="0.2">
      <c r="J425" s="18"/>
      <c r="K425" s="18"/>
    </row>
    <row r="426" spans="10:11" x14ac:dyDescent="0.2">
      <c r="J426" s="18"/>
      <c r="K426" s="18"/>
    </row>
    <row r="427" spans="10:11" x14ac:dyDescent="0.2">
      <c r="J427" s="18"/>
      <c r="K427" s="18"/>
    </row>
    <row r="428" spans="10:11" x14ac:dyDescent="0.2">
      <c r="J428" s="18"/>
      <c r="K428" s="18"/>
    </row>
    <row r="429" spans="10:11" x14ac:dyDescent="0.2">
      <c r="J429" s="18"/>
      <c r="K429" s="18"/>
    </row>
    <row r="430" spans="10:11" x14ac:dyDescent="0.2">
      <c r="J430" s="18"/>
      <c r="K430" s="18"/>
    </row>
    <row r="431" spans="10:11" x14ac:dyDescent="0.2">
      <c r="J431" s="18"/>
      <c r="K431" s="18"/>
    </row>
    <row r="432" spans="10:11" x14ac:dyDescent="0.2">
      <c r="J432" s="18"/>
      <c r="K432" s="18"/>
    </row>
    <row r="433" spans="10:11" x14ac:dyDescent="0.2">
      <c r="J433" s="18"/>
      <c r="K433" s="18"/>
    </row>
    <row r="434" spans="10:11" x14ac:dyDescent="0.2">
      <c r="J434" s="18"/>
      <c r="K434" s="18"/>
    </row>
    <row r="435" spans="10:11" x14ac:dyDescent="0.2">
      <c r="J435" s="18"/>
      <c r="K435" s="18"/>
    </row>
    <row r="436" spans="10:11" x14ac:dyDescent="0.2">
      <c r="J436" s="18"/>
      <c r="K436" s="18"/>
    </row>
    <row r="437" spans="10:11" x14ac:dyDescent="0.2">
      <c r="J437" s="18"/>
      <c r="K437" s="18"/>
    </row>
    <row r="438" spans="10:11" x14ac:dyDescent="0.2">
      <c r="J438" s="18"/>
      <c r="K438" s="18"/>
    </row>
    <row r="439" spans="10:11" x14ac:dyDescent="0.2">
      <c r="J439" s="18"/>
      <c r="K439" s="18"/>
    </row>
    <row r="440" spans="10:11" x14ac:dyDescent="0.2">
      <c r="J440" s="18"/>
      <c r="K440" s="18"/>
    </row>
    <row r="441" spans="10:11" x14ac:dyDescent="0.2">
      <c r="J441" s="18"/>
      <c r="K441" s="18"/>
    </row>
    <row r="442" spans="10:11" x14ac:dyDescent="0.2">
      <c r="J442" s="18"/>
      <c r="K442" s="18"/>
    </row>
    <row r="443" spans="10:11" x14ac:dyDescent="0.2">
      <c r="J443" s="18"/>
      <c r="K443" s="18"/>
    </row>
    <row r="444" spans="10:11" x14ac:dyDescent="0.2">
      <c r="J444" s="18"/>
      <c r="K444" s="18"/>
    </row>
    <row r="445" spans="10:11" x14ac:dyDescent="0.2">
      <c r="J445" s="18"/>
      <c r="K445" s="18"/>
    </row>
    <row r="446" spans="10:11" x14ac:dyDescent="0.2">
      <c r="J446" s="18"/>
      <c r="K446" s="18"/>
    </row>
    <row r="447" spans="10:11" x14ac:dyDescent="0.2">
      <c r="J447" s="18"/>
      <c r="K447" s="18"/>
    </row>
    <row r="448" spans="10:11" x14ac:dyDescent="0.2">
      <c r="J448" s="18"/>
      <c r="K448" s="18"/>
    </row>
    <row r="449" spans="10:11" x14ac:dyDescent="0.2">
      <c r="J449" s="18"/>
      <c r="K449" s="18"/>
    </row>
    <row r="450" spans="10:11" x14ac:dyDescent="0.2">
      <c r="J450" s="18"/>
      <c r="K450" s="18"/>
    </row>
    <row r="451" spans="10:11" x14ac:dyDescent="0.2">
      <c r="J451" s="18"/>
      <c r="K451" s="18"/>
    </row>
    <row r="452" spans="10:11" x14ac:dyDescent="0.2">
      <c r="J452" s="18"/>
      <c r="K452" s="18"/>
    </row>
    <row r="453" spans="10:11" x14ac:dyDescent="0.2">
      <c r="J453" s="18"/>
      <c r="K453" s="18"/>
    </row>
    <row r="454" spans="10:11" x14ac:dyDescent="0.2">
      <c r="J454" s="18"/>
      <c r="K454" s="18"/>
    </row>
    <row r="455" spans="10:11" x14ac:dyDescent="0.2">
      <c r="J455" s="18"/>
      <c r="K455" s="18"/>
    </row>
    <row r="456" spans="10:11" x14ac:dyDescent="0.2">
      <c r="J456" s="18"/>
      <c r="K456" s="18"/>
    </row>
    <row r="457" spans="10:11" x14ac:dyDescent="0.2">
      <c r="J457" s="18"/>
      <c r="K457" s="18"/>
    </row>
    <row r="458" spans="10:11" x14ac:dyDescent="0.2">
      <c r="J458" s="18"/>
      <c r="K458" s="18"/>
    </row>
    <row r="459" spans="10:11" x14ac:dyDescent="0.2">
      <c r="J459" s="18"/>
      <c r="K459" s="18"/>
    </row>
    <row r="460" spans="10:11" x14ac:dyDescent="0.2">
      <c r="J460" s="18"/>
      <c r="K460" s="18"/>
    </row>
    <row r="461" spans="10:11" x14ac:dyDescent="0.2">
      <c r="J461" s="18"/>
      <c r="K461" s="18"/>
    </row>
    <row r="462" spans="10:11" x14ac:dyDescent="0.2">
      <c r="J462" s="18"/>
      <c r="K462" s="18"/>
    </row>
    <row r="463" spans="10:11" x14ac:dyDescent="0.2">
      <c r="J463" s="18"/>
      <c r="K463" s="18"/>
    </row>
    <row r="464" spans="10:11" x14ac:dyDescent="0.2">
      <c r="J464" s="18"/>
      <c r="K464" s="18"/>
    </row>
    <row r="465" spans="10:11" x14ac:dyDescent="0.2">
      <c r="J465" s="18"/>
      <c r="K465" s="18"/>
    </row>
    <row r="466" spans="10:11" x14ac:dyDescent="0.2">
      <c r="J466" s="18"/>
      <c r="K466" s="18"/>
    </row>
    <row r="467" spans="10:11" x14ac:dyDescent="0.2">
      <c r="J467" s="18"/>
      <c r="K467" s="18"/>
    </row>
    <row r="468" spans="10:11" x14ac:dyDescent="0.2">
      <c r="J468" s="18"/>
      <c r="K468" s="18"/>
    </row>
    <row r="469" spans="10:11" x14ac:dyDescent="0.2">
      <c r="J469" s="18"/>
      <c r="K469" s="18"/>
    </row>
    <row r="470" spans="10:11" x14ac:dyDescent="0.2">
      <c r="J470" s="18"/>
      <c r="K470" s="18"/>
    </row>
    <row r="471" spans="10:11" x14ac:dyDescent="0.2">
      <c r="J471" s="18"/>
      <c r="K471" s="18"/>
    </row>
    <row r="472" spans="10:11" x14ac:dyDescent="0.2">
      <c r="J472" s="18"/>
      <c r="K472" s="18"/>
    </row>
    <row r="473" spans="10:11" x14ac:dyDescent="0.2">
      <c r="J473" s="18"/>
      <c r="K473" s="18"/>
    </row>
    <row r="474" spans="10:11" x14ac:dyDescent="0.2">
      <c r="J474" s="18"/>
      <c r="K474" s="18"/>
    </row>
    <row r="475" spans="10:11" x14ac:dyDescent="0.2">
      <c r="J475" s="18"/>
      <c r="K475" s="18"/>
    </row>
    <row r="476" spans="10:11" x14ac:dyDescent="0.2">
      <c r="J476" s="18"/>
      <c r="K476" s="18"/>
    </row>
    <row r="477" spans="10:11" x14ac:dyDescent="0.2">
      <c r="J477" s="18"/>
      <c r="K477" s="18"/>
    </row>
    <row r="478" spans="10:11" x14ac:dyDescent="0.2">
      <c r="J478" s="18"/>
      <c r="K478" s="18"/>
    </row>
    <row r="479" spans="10:11" x14ac:dyDescent="0.2">
      <c r="J479" s="18"/>
      <c r="K479" s="18"/>
    </row>
    <row r="480" spans="10:11" x14ac:dyDescent="0.2">
      <c r="J480" s="18"/>
      <c r="K480" s="18"/>
    </row>
    <row r="481" spans="10:11" x14ac:dyDescent="0.2">
      <c r="J481" s="18"/>
      <c r="K481" s="18"/>
    </row>
    <row r="482" spans="10:11" x14ac:dyDescent="0.2">
      <c r="J482" s="18"/>
      <c r="K482" s="18"/>
    </row>
    <row r="483" spans="10:11" x14ac:dyDescent="0.2">
      <c r="J483" s="18"/>
      <c r="K483" s="18"/>
    </row>
    <row r="484" spans="10:11" x14ac:dyDescent="0.2">
      <c r="J484" s="18"/>
      <c r="K484" s="18"/>
    </row>
    <row r="485" spans="10:11" x14ac:dyDescent="0.2">
      <c r="J485" s="18"/>
      <c r="K485" s="18"/>
    </row>
    <row r="486" spans="10:11" x14ac:dyDescent="0.2">
      <c r="J486" s="18"/>
      <c r="K486" s="18"/>
    </row>
    <row r="487" spans="10:11" x14ac:dyDescent="0.2">
      <c r="J487" s="18"/>
      <c r="K487" s="18"/>
    </row>
    <row r="488" spans="10:11" x14ac:dyDescent="0.2">
      <c r="J488" s="18"/>
      <c r="K488" s="18"/>
    </row>
    <row r="489" spans="10:11" x14ac:dyDescent="0.2">
      <c r="J489" s="18"/>
      <c r="K489" s="18"/>
    </row>
    <row r="490" spans="10:11" x14ac:dyDescent="0.2">
      <c r="J490" s="18"/>
      <c r="K490" s="18"/>
    </row>
    <row r="491" spans="10:11" x14ac:dyDescent="0.2">
      <c r="J491" s="18"/>
      <c r="K491" s="18"/>
    </row>
    <row r="492" spans="10:11" x14ac:dyDescent="0.2">
      <c r="J492" s="18"/>
      <c r="K492" s="18"/>
    </row>
    <row r="493" spans="10:11" x14ac:dyDescent="0.2">
      <c r="J493" s="18"/>
      <c r="K493" s="18"/>
    </row>
    <row r="494" spans="10:11" x14ac:dyDescent="0.2">
      <c r="J494" s="18"/>
      <c r="K494" s="18"/>
    </row>
    <row r="495" spans="10:11" x14ac:dyDescent="0.2">
      <c r="J495" s="18"/>
      <c r="K495" s="18"/>
    </row>
    <row r="496" spans="10:11" x14ac:dyDescent="0.2">
      <c r="J496" s="18"/>
      <c r="K496" s="18"/>
    </row>
    <row r="497" spans="10:11" x14ac:dyDescent="0.2">
      <c r="J497" s="18"/>
      <c r="K497" s="18"/>
    </row>
    <row r="498" spans="10:11" x14ac:dyDescent="0.2">
      <c r="J498" s="18"/>
      <c r="K498" s="18"/>
    </row>
    <row r="499" spans="10:11" x14ac:dyDescent="0.2">
      <c r="J499" s="18"/>
      <c r="K499" s="18"/>
    </row>
    <row r="500" spans="10:11" x14ac:dyDescent="0.2">
      <c r="J500" s="18"/>
      <c r="K500" s="18"/>
    </row>
    <row r="501" spans="10:11" x14ac:dyDescent="0.2">
      <c r="J501" s="18"/>
      <c r="K501" s="18"/>
    </row>
    <row r="502" spans="10:11" x14ac:dyDescent="0.2">
      <c r="J502" s="18"/>
      <c r="K502" s="18"/>
    </row>
    <row r="503" spans="10:11" x14ac:dyDescent="0.2">
      <c r="J503" s="18"/>
      <c r="K503" s="18"/>
    </row>
    <row r="504" spans="10:11" x14ac:dyDescent="0.2">
      <c r="J504" s="18"/>
      <c r="K504" s="18"/>
    </row>
    <row r="505" spans="10:11" x14ac:dyDescent="0.2">
      <c r="J505" s="18"/>
      <c r="K505" s="18"/>
    </row>
    <row r="506" spans="10:11" x14ac:dyDescent="0.2">
      <c r="J506" s="18"/>
      <c r="K506" s="18"/>
    </row>
    <row r="507" spans="10:11" x14ac:dyDescent="0.2">
      <c r="J507" s="18"/>
      <c r="K507" s="18"/>
    </row>
    <row r="508" spans="10:11" x14ac:dyDescent="0.2">
      <c r="J508" s="18"/>
      <c r="K508" s="18"/>
    </row>
    <row r="509" spans="10:11" x14ac:dyDescent="0.2">
      <c r="J509" s="18"/>
      <c r="K509" s="18"/>
    </row>
    <row r="510" spans="10:11" x14ac:dyDescent="0.2">
      <c r="J510" s="18"/>
      <c r="K510" s="18"/>
    </row>
    <row r="511" spans="10:11" x14ac:dyDescent="0.2">
      <c r="J511" s="18"/>
      <c r="K511" s="18"/>
    </row>
    <row r="512" spans="10:11" x14ac:dyDescent="0.2">
      <c r="J512" s="18"/>
      <c r="K512" s="18"/>
    </row>
    <row r="513" spans="10:11" x14ac:dyDescent="0.2">
      <c r="J513" s="18"/>
      <c r="K513" s="18"/>
    </row>
    <row r="514" spans="10:11" x14ac:dyDescent="0.2">
      <c r="J514" s="18"/>
      <c r="K514" s="18"/>
    </row>
    <row r="515" spans="10:11" x14ac:dyDescent="0.2">
      <c r="J515" s="18"/>
      <c r="K515" s="18"/>
    </row>
    <row r="516" spans="10:11" x14ac:dyDescent="0.2">
      <c r="J516" s="18"/>
      <c r="K516" s="18"/>
    </row>
    <row r="517" spans="10:11" x14ac:dyDescent="0.2">
      <c r="J517" s="18"/>
      <c r="K517" s="18"/>
    </row>
    <row r="518" spans="10:11" x14ac:dyDescent="0.2">
      <c r="J518" s="18"/>
      <c r="K518" s="18"/>
    </row>
    <row r="519" spans="10:11" x14ac:dyDescent="0.2">
      <c r="J519" s="18"/>
      <c r="K519" s="18"/>
    </row>
    <row r="520" spans="10:11" x14ac:dyDescent="0.2">
      <c r="J520" s="18"/>
      <c r="K520" s="18"/>
    </row>
    <row r="521" spans="10:11" x14ac:dyDescent="0.2">
      <c r="J521" s="18"/>
      <c r="K521" s="18"/>
    </row>
    <row r="522" spans="10:11" x14ac:dyDescent="0.2">
      <c r="J522" s="18"/>
      <c r="K522" s="18"/>
    </row>
    <row r="523" spans="10:11" x14ac:dyDescent="0.2">
      <c r="J523" s="18"/>
      <c r="K523" s="18"/>
    </row>
    <row r="524" spans="10:11" x14ac:dyDescent="0.2">
      <c r="J524" s="18"/>
      <c r="K524" s="18"/>
    </row>
    <row r="525" spans="10:11" x14ac:dyDescent="0.2">
      <c r="J525" s="18"/>
      <c r="K525" s="18"/>
    </row>
    <row r="526" spans="10:11" x14ac:dyDescent="0.2">
      <c r="J526" s="18"/>
      <c r="K526" s="18"/>
    </row>
    <row r="527" spans="10:11" x14ac:dyDescent="0.2">
      <c r="J527" s="18"/>
      <c r="K527" s="18"/>
    </row>
    <row r="528" spans="10:11" x14ac:dyDescent="0.2">
      <c r="J528" s="18"/>
      <c r="K528" s="18"/>
    </row>
    <row r="529" spans="10:11" x14ac:dyDescent="0.2">
      <c r="J529" s="18"/>
      <c r="K529" s="18"/>
    </row>
    <row r="530" spans="10:11" x14ac:dyDescent="0.2">
      <c r="J530" s="18"/>
      <c r="K530" s="18"/>
    </row>
    <row r="531" spans="10:11" x14ac:dyDescent="0.2">
      <c r="J531" s="18"/>
      <c r="K531" s="18"/>
    </row>
    <row r="532" spans="10:11" x14ac:dyDescent="0.2">
      <c r="J532" s="18"/>
      <c r="K532" s="18"/>
    </row>
    <row r="533" spans="10:11" x14ac:dyDescent="0.2">
      <c r="J533" s="18"/>
      <c r="K533" s="18"/>
    </row>
    <row r="534" spans="10:11" x14ac:dyDescent="0.2">
      <c r="J534" s="18"/>
      <c r="K534" s="18"/>
    </row>
    <row r="535" spans="10:11" x14ac:dyDescent="0.2">
      <c r="J535" s="18"/>
      <c r="K535" s="18"/>
    </row>
    <row r="536" spans="10:11" x14ac:dyDescent="0.2">
      <c r="J536" s="18"/>
      <c r="K536" s="18"/>
    </row>
    <row r="537" spans="10:11" x14ac:dyDescent="0.2">
      <c r="J537" s="18"/>
      <c r="K537" s="18"/>
    </row>
    <row r="538" spans="10:11" x14ac:dyDescent="0.2">
      <c r="J538" s="18"/>
      <c r="K538" s="18"/>
    </row>
    <row r="539" spans="10:11" x14ac:dyDescent="0.2">
      <c r="J539" s="18"/>
      <c r="K539" s="18"/>
    </row>
    <row r="540" spans="10:11" x14ac:dyDescent="0.2">
      <c r="J540" s="18"/>
      <c r="K540" s="18"/>
    </row>
    <row r="541" spans="10:11" x14ac:dyDescent="0.2">
      <c r="J541" s="18"/>
      <c r="K541" s="18"/>
    </row>
    <row r="542" spans="10:11" x14ac:dyDescent="0.2">
      <c r="J542" s="18"/>
      <c r="K542" s="18"/>
    </row>
    <row r="543" spans="10:11" x14ac:dyDescent="0.2">
      <c r="J543" s="18"/>
      <c r="K543" s="18"/>
    </row>
    <row r="544" spans="10:11" x14ac:dyDescent="0.2">
      <c r="J544" s="18"/>
      <c r="K544" s="18"/>
    </row>
    <row r="545" spans="10:11" x14ac:dyDescent="0.2">
      <c r="J545" s="18"/>
      <c r="K545" s="18"/>
    </row>
    <row r="546" spans="10:11" x14ac:dyDescent="0.2">
      <c r="J546" s="18"/>
      <c r="K546" s="18"/>
    </row>
    <row r="547" spans="10:11" x14ac:dyDescent="0.2">
      <c r="J547" s="18"/>
      <c r="K547" s="18"/>
    </row>
    <row r="548" spans="10:11" x14ac:dyDescent="0.2">
      <c r="J548" s="18"/>
      <c r="K548" s="18"/>
    </row>
    <row r="549" spans="10:11" x14ac:dyDescent="0.2">
      <c r="J549" s="18"/>
      <c r="K549" s="18"/>
    </row>
    <row r="550" spans="10:11" x14ac:dyDescent="0.2">
      <c r="J550" s="18"/>
      <c r="K550" s="18"/>
    </row>
    <row r="551" spans="10:11" x14ac:dyDescent="0.2">
      <c r="J551" s="18"/>
      <c r="K551" s="18"/>
    </row>
    <row r="552" spans="10:11" x14ac:dyDescent="0.2">
      <c r="J552" s="18"/>
      <c r="K552" s="18"/>
    </row>
    <row r="553" spans="10:11" x14ac:dyDescent="0.2">
      <c r="J553" s="18"/>
      <c r="K553" s="18"/>
    </row>
    <row r="554" spans="10:11" x14ac:dyDescent="0.2">
      <c r="J554" s="18"/>
      <c r="K554" s="18"/>
    </row>
    <row r="555" spans="10:11" x14ac:dyDescent="0.2">
      <c r="J555" s="18"/>
      <c r="K555" s="18"/>
    </row>
    <row r="556" spans="10:11" x14ac:dyDescent="0.2">
      <c r="J556" s="18"/>
      <c r="K556" s="18"/>
    </row>
    <row r="557" spans="10:11" x14ac:dyDescent="0.2">
      <c r="J557" s="18"/>
      <c r="K557" s="18"/>
    </row>
    <row r="558" spans="10:11" x14ac:dyDescent="0.2">
      <c r="J558" s="18"/>
      <c r="K558" s="18"/>
    </row>
    <row r="559" spans="10:11" x14ac:dyDescent="0.2">
      <c r="J559" s="18"/>
      <c r="K559" s="18"/>
    </row>
    <row r="560" spans="10:11" x14ac:dyDescent="0.2">
      <c r="J560" s="18"/>
      <c r="K560" s="18"/>
    </row>
    <row r="561" spans="10:11" x14ac:dyDescent="0.2">
      <c r="J561" s="18"/>
      <c r="K561" s="18"/>
    </row>
    <row r="562" spans="10:11" x14ac:dyDescent="0.2">
      <c r="J562" s="18"/>
      <c r="K562" s="18"/>
    </row>
    <row r="563" spans="10:11" x14ac:dyDescent="0.2">
      <c r="J563" s="18"/>
      <c r="K563" s="18"/>
    </row>
    <row r="564" spans="10:11" x14ac:dyDescent="0.2">
      <c r="J564" s="18"/>
      <c r="K564" s="18"/>
    </row>
    <row r="565" spans="10:11" x14ac:dyDescent="0.2">
      <c r="J565" s="18"/>
      <c r="K565" s="18"/>
    </row>
    <row r="566" spans="10:11" x14ac:dyDescent="0.2">
      <c r="J566" s="18"/>
      <c r="K566" s="18"/>
    </row>
    <row r="567" spans="10:11" x14ac:dyDescent="0.2">
      <c r="J567" s="18"/>
      <c r="K567" s="18"/>
    </row>
    <row r="568" spans="10:11" x14ac:dyDescent="0.2">
      <c r="J568" s="18"/>
      <c r="K568" s="18"/>
    </row>
    <row r="569" spans="10:11" x14ac:dyDescent="0.2">
      <c r="J569" s="18"/>
      <c r="K569" s="18"/>
    </row>
    <row r="570" spans="10:11" x14ac:dyDescent="0.2">
      <c r="J570" s="18"/>
      <c r="K570" s="18"/>
    </row>
    <row r="571" spans="10:11" x14ac:dyDescent="0.2">
      <c r="J571" s="18"/>
      <c r="K571" s="18"/>
    </row>
    <row r="572" spans="10:11" x14ac:dyDescent="0.2">
      <c r="J572" s="18"/>
      <c r="K572" s="18"/>
    </row>
    <row r="573" spans="10:11" x14ac:dyDescent="0.2">
      <c r="J573" s="18"/>
      <c r="K573" s="18"/>
    </row>
    <row r="574" spans="10:11" x14ac:dyDescent="0.2">
      <c r="J574" s="18"/>
      <c r="K574" s="18"/>
    </row>
    <row r="575" spans="10:11" x14ac:dyDescent="0.2">
      <c r="J575" s="18"/>
      <c r="K575" s="18"/>
    </row>
    <row r="576" spans="10:11" x14ac:dyDescent="0.2">
      <c r="J576" s="18"/>
      <c r="K576" s="18"/>
    </row>
    <row r="577" spans="10:11" x14ac:dyDescent="0.2">
      <c r="J577" s="18"/>
      <c r="K577" s="18"/>
    </row>
    <row r="578" spans="10:11" x14ac:dyDescent="0.2">
      <c r="J578" s="18"/>
      <c r="K578" s="18"/>
    </row>
    <row r="579" spans="10:11" x14ac:dyDescent="0.2">
      <c r="J579" s="18"/>
      <c r="K579" s="18"/>
    </row>
    <row r="580" spans="10:11" x14ac:dyDescent="0.2">
      <c r="J580" s="18"/>
      <c r="K580" s="18"/>
    </row>
    <row r="581" spans="10:11" x14ac:dyDescent="0.2">
      <c r="J581" s="18"/>
      <c r="K581" s="18"/>
    </row>
    <row r="582" spans="10:11" x14ac:dyDescent="0.2">
      <c r="J582" s="18"/>
      <c r="K582" s="18"/>
    </row>
    <row r="583" spans="10:11" x14ac:dyDescent="0.2">
      <c r="J583" s="18"/>
      <c r="K583" s="18"/>
    </row>
    <row r="584" spans="10:11" x14ac:dyDescent="0.2">
      <c r="J584" s="18"/>
      <c r="K584" s="18"/>
    </row>
    <row r="585" spans="10:11" x14ac:dyDescent="0.2">
      <c r="J585" s="18"/>
      <c r="K585" s="18"/>
    </row>
    <row r="586" spans="10:11" x14ac:dyDescent="0.2">
      <c r="J586" s="18"/>
      <c r="K586" s="18"/>
    </row>
    <row r="587" spans="10:11" x14ac:dyDescent="0.2">
      <c r="J587" s="18"/>
      <c r="K587" s="18"/>
    </row>
    <row r="588" spans="10:11" x14ac:dyDescent="0.2">
      <c r="J588" s="18"/>
      <c r="K588" s="18"/>
    </row>
    <row r="589" spans="10:11" x14ac:dyDescent="0.2">
      <c r="J589" s="18"/>
      <c r="K589" s="18"/>
    </row>
    <row r="590" spans="10:11" x14ac:dyDescent="0.2">
      <c r="J590" s="18"/>
      <c r="K590" s="18"/>
    </row>
    <row r="591" spans="10:11" x14ac:dyDescent="0.2">
      <c r="J591" s="18"/>
      <c r="K591" s="18"/>
    </row>
    <row r="592" spans="10:11" x14ac:dyDescent="0.2">
      <c r="J592" s="18"/>
      <c r="K592" s="18"/>
    </row>
    <row r="593" spans="10:11" x14ac:dyDescent="0.2">
      <c r="J593" s="18"/>
      <c r="K593" s="18"/>
    </row>
    <row r="594" spans="10:11" x14ac:dyDescent="0.2">
      <c r="J594" s="18"/>
      <c r="K594" s="18"/>
    </row>
    <row r="595" spans="10:11" x14ac:dyDescent="0.2">
      <c r="J595" s="18"/>
      <c r="K595" s="18"/>
    </row>
    <row r="596" spans="10:11" x14ac:dyDescent="0.2">
      <c r="J596" s="18"/>
      <c r="K596" s="18"/>
    </row>
    <row r="597" spans="10:11" x14ac:dyDescent="0.2">
      <c r="J597" s="18"/>
      <c r="K597" s="18"/>
    </row>
    <row r="598" spans="10:11" x14ac:dyDescent="0.2">
      <c r="J598" s="18"/>
      <c r="K598" s="18"/>
    </row>
    <row r="599" spans="10:11" x14ac:dyDescent="0.2">
      <c r="J599" s="18"/>
      <c r="K599" s="18"/>
    </row>
    <row r="600" spans="10:11" x14ac:dyDescent="0.2">
      <c r="J600" s="18"/>
      <c r="K600" s="18"/>
    </row>
    <row r="601" spans="10:11" x14ac:dyDescent="0.2">
      <c r="J601" s="18"/>
      <c r="K601" s="18"/>
    </row>
    <row r="602" spans="10:11" x14ac:dyDescent="0.2">
      <c r="J602" s="18"/>
      <c r="K602" s="18"/>
    </row>
    <row r="603" spans="10:11" x14ac:dyDescent="0.2">
      <c r="J603" s="18"/>
      <c r="K603" s="18"/>
    </row>
    <row r="604" spans="10:11" x14ac:dyDescent="0.2">
      <c r="J604" s="18"/>
      <c r="K604" s="18"/>
    </row>
    <row r="605" spans="10:11" x14ac:dyDescent="0.2">
      <c r="J605" s="18"/>
      <c r="K605" s="18"/>
    </row>
    <row r="606" spans="10:11" x14ac:dyDescent="0.2">
      <c r="J606" s="18"/>
      <c r="K606" s="18"/>
    </row>
    <row r="607" spans="10:11" x14ac:dyDescent="0.2">
      <c r="J607" s="18"/>
      <c r="K607" s="18"/>
    </row>
    <row r="608" spans="10:11" x14ac:dyDescent="0.2">
      <c r="J608" s="18"/>
      <c r="K608" s="18"/>
    </row>
    <row r="609" spans="10:11" x14ac:dyDescent="0.2">
      <c r="J609" s="18"/>
      <c r="K609" s="18"/>
    </row>
    <row r="610" spans="10:11" x14ac:dyDescent="0.2">
      <c r="J610" s="18"/>
      <c r="K610" s="18"/>
    </row>
    <row r="611" spans="10:11" x14ac:dyDescent="0.2">
      <c r="J611" s="18"/>
      <c r="K611" s="18"/>
    </row>
    <row r="612" spans="10:11" x14ac:dyDescent="0.2">
      <c r="J612" s="18"/>
      <c r="K612" s="18"/>
    </row>
    <row r="613" spans="10:11" x14ac:dyDescent="0.2">
      <c r="J613" s="18"/>
      <c r="K613" s="18"/>
    </row>
    <row r="614" spans="10:11" x14ac:dyDescent="0.2">
      <c r="J614" s="18"/>
      <c r="K614" s="18"/>
    </row>
    <row r="615" spans="10:11" x14ac:dyDescent="0.2">
      <c r="J615" s="18"/>
      <c r="K615" s="18"/>
    </row>
    <row r="616" spans="10:11" x14ac:dyDescent="0.2">
      <c r="J616" s="18"/>
      <c r="K616" s="18"/>
    </row>
    <row r="617" spans="10:11" x14ac:dyDescent="0.2">
      <c r="J617" s="18"/>
      <c r="K617" s="18"/>
    </row>
    <row r="618" spans="10:11" x14ac:dyDescent="0.2">
      <c r="J618" s="18"/>
      <c r="K618" s="18"/>
    </row>
    <row r="619" spans="10:11" x14ac:dyDescent="0.2">
      <c r="J619" s="18"/>
      <c r="K619" s="18"/>
    </row>
    <row r="620" spans="10:11" x14ac:dyDescent="0.2">
      <c r="J620" s="18"/>
      <c r="K620" s="18"/>
    </row>
    <row r="621" spans="10:11" x14ac:dyDescent="0.2">
      <c r="J621" s="18"/>
      <c r="K621" s="18"/>
    </row>
    <row r="622" spans="10:11" x14ac:dyDescent="0.2">
      <c r="J622" s="18"/>
      <c r="K622" s="18"/>
    </row>
    <row r="623" spans="10:11" x14ac:dyDescent="0.2">
      <c r="J623" s="18"/>
      <c r="K623" s="18"/>
    </row>
    <row r="624" spans="10:11" x14ac:dyDescent="0.2">
      <c r="J624" s="18"/>
      <c r="K624" s="18"/>
    </row>
    <row r="625" spans="10:11" x14ac:dyDescent="0.2">
      <c r="J625" s="18"/>
      <c r="K625" s="18"/>
    </row>
    <row r="626" spans="10:11" x14ac:dyDescent="0.2">
      <c r="J626" s="18"/>
      <c r="K626" s="18"/>
    </row>
    <row r="627" spans="10:11" x14ac:dyDescent="0.2">
      <c r="J627" s="18"/>
      <c r="K627" s="18"/>
    </row>
    <row r="628" spans="10:11" x14ac:dyDescent="0.2">
      <c r="J628" s="18"/>
      <c r="K628" s="18"/>
    </row>
    <row r="629" spans="10:11" x14ac:dyDescent="0.2">
      <c r="J629" s="18"/>
      <c r="K629" s="18"/>
    </row>
    <row r="630" spans="10:11" x14ac:dyDescent="0.2">
      <c r="J630" s="18"/>
      <c r="K630" s="18"/>
    </row>
    <row r="631" spans="10:11" x14ac:dyDescent="0.2">
      <c r="J631" s="18"/>
      <c r="K631" s="18"/>
    </row>
    <row r="632" spans="10:11" x14ac:dyDescent="0.2">
      <c r="J632" s="18"/>
      <c r="K632" s="18"/>
    </row>
    <row r="633" spans="10:11" x14ac:dyDescent="0.2">
      <c r="J633" s="18"/>
      <c r="K633" s="18"/>
    </row>
    <row r="634" spans="10:11" x14ac:dyDescent="0.2">
      <c r="J634" s="18"/>
      <c r="K634" s="18"/>
    </row>
    <row r="635" spans="10:11" x14ac:dyDescent="0.2">
      <c r="J635" s="18"/>
      <c r="K635" s="18"/>
    </row>
    <row r="636" spans="10:11" x14ac:dyDescent="0.2">
      <c r="J636" s="18"/>
      <c r="K636" s="18"/>
    </row>
    <row r="637" spans="10:11" x14ac:dyDescent="0.2">
      <c r="J637" s="18"/>
      <c r="K637" s="18"/>
    </row>
    <row r="638" spans="10:11" x14ac:dyDescent="0.2">
      <c r="J638" s="18"/>
      <c r="K638" s="18"/>
    </row>
    <row r="639" spans="10:11" x14ac:dyDescent="0.2">
      <c r="J639" s="18"/>
      <c r="K639" s="18"/>
    </row>
    <row r="640" spans="10:11" x14ac:dyDescent="0.2">
      <c r="J640" s="18"/>
      <c r="K640" s="18"/>
    </row>
    <row r="641" spans="10:11" x14ac:dyDescent="0.2">
      <c r="J641" s="18"/>
      <c r="K641" s="18"/>
    </row>
    <row r="642" spans="10:11" x14ac:dyDescent="0.2">
      <c r="J642" s="18"/>
      <c r="K642" s="18"/>
    </row>
    <row r="643" spans="10:11" x14ac:dyDescent="0.2">
      <c r="J643" s="18"/>
      <c r="K643" s="18"/>
    </row>
    <row r="644" spans="10:11" x14ac:dyDescent="0.2">
      <c r="J644" s="18"/>
      <c r="K644" s="18"/>
    </row>
    <row r="645" spans="10:11" x14ac:dyDescent="0.2">
      <c r="J645" s="18"/>
      <c r="K645" s="18"/>
    </row>
    <row r="646" spans="10:11" x14ac:dyDescent="0.2">
      <c r="J646" s="18"/>
      <c r="K646" s="18"/>
    </row>
    <row r="647" spans="10:11" x14ac:dyDescent="0.2">
      <c r="J647" s="18"/>
      <c r="K647" s="18"/>
    </row>
    <row r="648" spans="10:11" x14ac:dyDescent="0.2">
      <c r="J648" s="18"/>
      <c r="K648" s="18"/>
    </row>
    <row r="649" spans="10:11" x14ac:dyDescent="0.2">
      <c r="J649" s="18"/>
      <c r="K649" s="18"/>
    </row>
    <row r="650" spans="10:11" x14ac:dyDescent="0.2">
      <c r="J650" s="18"/>
      <c r="K650" s="18"/>
    </row>
    <row r="651" spans="10:11" x14ac:dyDescent="0.2">
      <c r="J651" s="18"/>
      <c r="K651" s="18"/>
    </row>
    <row r="652" spans="10:11" x14ac:dyDescent="0.2">
      <c r="J652" s="18"/>
      <c r="K652" s="18"/>
    </row>
    <row r="653" spans="10:11" x14ac:dyDescent="0.2">
      <c r="J653" s="18"/>
      <c r="K653" s="18"/>
    </row>
    <row r="654" spans="10:11" x14ac:dyDescent="0.2">
      <c r="J654" s="18"/>
      <c r="K654" s="18"/>
    </row>
    <row r="655" spans="10:11" x14ac:dyDescent="0.2">
      <c r="J655" s="18"/>
      <c r="K655" s="18"/>
    </row>
    <row r="656" spans="10:11" x14ac:dyDescent="0.2">
      <c r="J656" s="18"/>
      <c r="K656" s="18"/>
    </row>
    <row r="657" spans="10:11" x14ac:dyDescent="0.2">
      <c r="J657" s="18"/>
      <c r="K657" s="18"/>
    </row>
    <row r="658" spans="10:11" x14ac:dyDescent="0.2">
      <c r="J658" s="18"/>
      <c r="K658" s="18"/>
    </row>
    <row r="659" spans="10:11" x14ac:dyDescent="0.2">
      <c r="J659" s="18"/>
      <c r="K659" s="18"/>
    </row>
    <row r="660" spans="10:11" x14ac:dyDescent="0.2">
      <c r="J660" s="18"/>
      <c r="K660" s="18"/>
    </row>
    <row r="661" spans="10:11" x14ac:dyDescent="0.2">
      <c r="J661" s="18"/>
      <c r="K661" s="18"/>
    </row>
    <row r="662" spans="10:11" x14ac:dyDescent="0.2">
      <c r="J662" s="18"/>
      <c r="K662" s="18"/>
    </row>
    <row r="663" spans="10:11" x14ac:dyDescent="0.2">
      <c r="J663" s="18"/>
      <c r="K663" s="18"/>
    </row>
    <row r="664" spans="10:11" x14ac:dyDescent="0.2">
      <c r="J664" s="18"/>
      <c r="K664" s="18"/>
    </row>
    <row r="665" spans="10:11" x14ac:dyDescent="0.2">
      <c r="J665" s="18"/>
      <c r="K665" s="18"/>
    </row>
    <row r="666" spans="10:11" x14ac:dyDescent="0.2">
      <c r="J666" s="18"/>
      <c r="K666" s="18"/>
    </row>
    <row r="667" spans="10:11" x14ac:dyDescent="0.2">
      <c r="J667" s="18"/>
      <c r="K667" s="18"/>
    </row>
    <row r="668" spans="10:11" x14ac:dyDescent="0.2">
      <c r="J668" s="18"/>
      <c r="K668" s="18"/>
    </row>
    <row r="669" spans="10:11" x14ac:dyDescent="0.2">
      <c r="J669" s="18"/>
      <c r="K669" s="18"/>
    </row>
    <row r="670" spans="10:11" x14ac:dyDescent="0.2">
      <c r="J670" s="18"/>
      <c r="K670" s="18"/>
    </row>
    <row r="671" spans="10:11" x14ac:dyDescent="0.2">
      <c r="J671" s="18"/>
      <c r="K671" s="18"/>
    </row>
    <row r="672" spans="10:11" x14ac:dyDescent="0.2">
      <c r="J672" s="18"/>
      <c r="K672" s="18"/>
    </row>
    <row r="673" spans="10:11" x14ac:dyDescent="0.2">
      <c r="J673" s="18"/>
      <c r="K673" s="18"/>
    </row>
    <row r="674" spans="10:11" x14ac:dyDescent="0.2">
      <c r="J674" s="18"/>
      <c r="K674" s="18"/>
    </row>
    <row r="675" spans="10:11" x14ac:dyDescent="0.2">
      <c r="J675" s="18"/>
      <c r="K675" s="18"/>
    </row>
    <row r="676" spans="10:11" x14ac:dyDescent="0.2">
      <c r="J676" s="18"/>
      <c r="K676" s="18"/>
    </row>
    <row r="677" spans="10:11" x14ac:dyDescent="0.2">
      <c r="J677" s="18"/>
      <c r="K677" s="18"/>
    </row>
    <row r="678" spans="10:11" x14ac:dyDescent="0.2">
      <c r="J678" s="18"/>
      <c r="K678" s="18"/>
    </row>
    <row r="679" spans="10:11" x14ac:dyDescent="0.2">
      <c r="J679" s="18"/>
      <c r="K679" s="18"/>
    </row>
    <row r="680" spans="10:11" x14ac:dyDescent="0.2">
      <c r="J680" s="18"/>
      <c r="K680" s="18"/>
    </row>
    <row r="681" spans="10:11" x14ac:dyDescent="0.2">
      <c r="J681" s="18"/>
      <c r="K681" s="18"/>
    </row>
    <row r="682" spans="10:11" x14ac:dyDescent="0.2">
      <c r="J682" s="18"/>
      <c r="K682" s="18"/>
    </row>
    <row r="683" spans="10:11" x14ac:dyDescent="0.2">
      <c r="J683" s="18"/>
      <c r="K683" s="18"/>
    </row>
    <row r="684" spans="10:11" x14ac:dyDescent="0.2">
      <c r="J684" s="18"/>
      <c r="K684" s="18"/>
    </row>
    <row r="685" spans="10:11" x14ac:dyDescent="0.2">
      <c r="J685" s="18"/>
      <c r="K685" s="18"/>
    </row>
    <row r="686" spans="10:11" x14ac:dyDescent="0.2">
      <c r="J686" s="18"/>
      <c r="K686" s="18"/>
    </row>
    <row r="687" spans="10:11" x14ac:dyDescent="0.2">
      <c r="J687" s="18"/>
      <c r="K687" s="18"/>
    </row>
    <row r="688" spans="10:11" x14ac:dyDescent="0.2">
      <c r="J688" s="18"/>
      <c r="K688" s="18"/>
    </row>
    <row r="689" spans="10:11" x14ac:dyDescent="0.2">
      <c r="J689" s="18"/>
      <c r="K689" s="18"/>
    </row>
    <row r="690" spans="10:11" x14ac:dyDescent="0.2">
      <c r="J690" s="18"/>
      <c r="K690" s="18"/>
    </row>
    <row r="691" spans="10:11" x14ac:dyDescent="0.2">
      <c r="J691" s="18"/>
      <c r="K691" s="18"/>
    </row>
    <row r="692" spans="10:11" x14ac:dyDescent="0.2">
      <c r="J692" s="18"/>
      <c r="K692" s="18"/>
    </row>
    <row r="693" spans="10:11" x14ac:dyDescent="0.2">
      <c r="J693" s="18"/>
      <c r="K693" s="18"/>
    </row>
    <row r="694" spans="10:11" x14ac:dyDescent="0.2">
      <c r="J694" s="18"/>
      <c r="K694" s="18"/>
    </row>
    <row r="695" spans="10:11" x14ac:dyDescent="0.2">
      <c r="J695" s="18"/>
      <c r="K695" s="18"/>
    </row>
    <row r="696" spans="10:11" x14ac:dyDescent="0.2">
      <c r="J696" s="18"/>
      <c r="K696" s="18"/>
    </row>
    <row r="697" spans="10:11" x14ac:dyDescent="0.2">
      <c r="J697" s="18"/>
      <c r="K697" s="18"/>
    </row>
    <row r="698" spans="10:11" x14ac:dyDescent="0.2">
      <c r="J698" s="18"/>
      <c r="K698" s="18"/>
    </row>
    <row r="699" spans="10:11" x14ac:dyDescent="0.2">
      <c r="J699" s="18"/>
      <c r="K699" s="18"/>
    </row>
    <row r="700" spans="10:11" x14ac:dyDescent="0.2">
      <c r="J700" s="18"/>
      <c r="K700" s="18"/>
    </row>
    <row r="701" spans="10:11" x14ac:dyDescent="0.2">
      <c r="J701" s="18"/>
      <c r="K701" s="18"/>
    </row>
    <row r="702" spans="10:11" x14ac:dyDescent="0.2">
      <c r="J702" s="18"/>
      <c r="K702" s="18"/>
    </row>
    <row r="703" spans="10:11" x14ac:dyDescent="0.2">
      <c r="J703" s="18"/>
      <c r="K703" s="18"/>
    </row>
    <row r="704" spans="10:11" x14ac:dyDescent="0.2">
      <c r="J704" s="18"/>
      <c r="K704" s="18"/>
    </row>
    <row r="705" spans="10:11" x14ac:dyDescent="0.2">
      <c r="J705" s="18"/>
      <c r="K705" s="18"/>
    </row>
    <row r="706" spans="10:11" x14ac:dyDescent="0.2">
      <c r="J706" s="18"/>
      <c r="K706" s="18"/>
    </row>
    <row r="707" spans="10:11" x14ac:dyDescent="0.2">
      <c r="J707" s="18"/>
      <c r="K707" s="18"/>
    </row>
    <row r="708" spans="10:11" x14ac:dyDescent="0.2">
      <c r="J708" s="18"/>
      <c r="K708" s="18"/>
    </row>
    <row r="709" spans="10:11" x14ac:dyDescent="0.2">
      <c r="J709" s="18"/>
      <c r="K709" s="18"/>
    </row>
    <row r="710" spans="10:11" x14ac:dyDescent="0.2">
      <c r="J710" s="18"/>
      <c r="K710" s="18"/>
    </row>
    <row r="711" spans="10:11" x14ac:dyDescent="0.2">
      <c r="J711" s="18"/>
      <c r="K711" s="18"/>
    </row>
    <row r="712" spans="10:11" x14ac:dyDescent="0.2">
      <c r="J712" s="18"/>
      <c r="K712" s="18"/>
    </row>
    <row r="713" spans="10:11" x14ac:dyDescent="0.2">
      <c r="J713" s="18"/>
      <c r="K713" s="18"/>
    </row>
    <row r="714" spans="10:11" x14ac:dyDescent="0.2">
      <c r="J714" s="18"/>
      <c r="K714" s="18"/>
    </row>
    <row r="715" spans="10:11" x14ac:dyDescent="0.2">
      <c r="J715" s="18"/>
      <c r="K715" s="18"/>
    </row>
    <row r="716" spans="10:11" x14ac:dyDescent="0.2">
      <c r="J716" s="18"/>
      <c r="K716" s="18"/>
    </row>
    <row r="717" spans="10:11" x14ac:dyDescent="0.2">
      <c r="J717" s="18"/>
      <c r="K717" s="18"/>
    </row>
    <row r="718" spans="10:11" x14ac:dyDescent="0.2">
      <c r="J718" s="18"/>
      <c r="K718" s="18"/>
    </row>
    <row r="719" spans="10:11" x14ac:dyDescent="0.2">
      <c r="J719" s="18"/>
      <c r="K719" s="18"/>
    </row>
    <row r="720" spans="10:11" x14ac:dyDescent="0.2">
      <c r="J720" s="18"/>
      <c r="K720" s="18"/>
    </row>
    <row r="721" spans="10:11" x14ac:dyDescent="0.2">
      <c r="J721" s="18"/>
      <c r="K721" s="18"/>
    </row>
    <row r="722" spans="10:11" x14ac:dyDescent="0.2">
      <c r="J722" s="18"/>
      <c r="K722" s="18"/>
    </row>
    <row r="723" spans="10:11" x14ac:dyDescent="0.2">
      <c r="J723" s="18"/>
      <c r="K723" s="18"/>
    </row>
    <row r="724" spans="10:11" x14ac:dyDescent="0.2">
      <c r="J724" s="18"/>
      <c r="K724" s="18"/>
    </row>
    <row r="725" spans="10:11" x14ac:dyDescent="0.2">
      <c r="J725" s="18"/>
      <c r="K725" s="18"/>
    </row>
    <row r="726" spans="10:11" x14ac:dyDescent="0.2">
      <c r="J726" s="18"/>
      <c r="K726" s="18"/>
    </row>
    <row r="727" spans="10:11" x14ac:dyDescent="0.2">
      <c r="J727" s="18"/>
      <c r="K727" s="18"/>
    </row>
    <row r="728" spans="10:11" x14ac:dyDescent="0.2">
      <c r="J728" s="18"/>
      <c r="K728" s="18"/>
    </row>
    <row r="729" spans="10:11" x14ac:dyDescent="0.2">
      <c r="J729" s="18"/>
      <c r="K729" s="18"/>
    </row>
    <row r="730" spans="10:11" x14ac:dyDescent="0.2">
      <c r="J730" s="18"/>
      <c r="K730" s="18"/>
    </row>
    <row r="731" spans="10:11" x14ac:dyDescent="0.2">
      <c r="J731" s="18"/>
      <c r="K731" s="18"/>
    </row>
    <row r="732" spans="10:11" x14ac:dyDescent="0.2">
      <c r="J732" s="18"/>
      <c r="K732" s="18"/>
    </row>
    <row r="733" spans="10:11" x14ac:dyDescent="0.2">
      <c r="J733" s="18"/>
      <c r="K733" s="18"/>
    </row>
    <row r="734" spans="10:11" x14ac:dyDescent="0.2">
      <c r="J734" s="18"/>
      <c r="K734" s="18"/>
    </row>
    <row r="735" spans="10:11" x14ac:dyDescent="0.2">
      <c r="J735" s="18"/>
      <c r="K735" s="18"/>
    </row>
    <row r="736" spans="10:11" x14ac:dyDescent="0.2">
      <c r="J736" s="18"/>
      <c r="K736" s="18"/>
    </row>
    <row r="737" spans="10:11" x14ac:dyDescent="0.2">
      <c r="J737" s="18"/>
      <c r="K737" s="18"/>
    </row>
    <row r="738" spans="10:11" x14ac:dyDescent="0.2">
      <c r="J738" s="18"/>
      <c r="K738" s="18"/>
    </row>
    <row r="739" spans="10:11" x14ac:dyDescent="0.2">
      <c r="J739" s="18"/>
      <c r="K739" s="18"/>
    </row>
    <row r="740" spans="10:11" x14ac:dyDescent="0.2">
      <c r="J740" s="18"/>
      <c r="K740" s="18"/>
    </row>
    <row r="741" spans="10:11" x14ac:dyDescent="0.2">
      <c r="J741" s="18"/>
      <c r="K741" s="18"/>
    </row>
    <row r="742" spans="10:11" x14ac:dyDescent="0.2">
      <c r="J742" s="18"/>
      <c r="K742" s="18"/>
    </row>
    <row r="743" spans="10:11" x14ac:dyDescent="0.2">
      <c r="J743" s="18"/>
      <c r="K743" s="18"/>
    </row>
    <row r="744" spans="10:11" x14ac:dyDescent="0.2">
      <c r="J744" s="18"/>
      <c r="K744" s="18"/>
    </row>
    <row r="745" spans="10:11" x14ac:dyDescent="0.2">
      <c r="J745" s="18"/>
      <c r="K745" s="18"/>
    </row>
    <row r="746" spans="10:11" x14ac:dyDescent="0.2">
      <c r="J746" s="18"/>
      <c r="K746" s="18"/>
    </row>
    <row r="747" spans="10:11" x14ac:dyDescent="0.2">
      <c r="J747" s="18"/>
      <c r="K747" s="18"/>
    </row>
    <row r="748" spans="10:11" x14ac:dyDescent="0.2">
      <c r="J748" s="18"/>
      <c r="K748" s="18"/>
    </row>
    <row r="749" spans="10:11" x14ac:dyDescent="0.2">
      <c r="J749" s="18"/>
      <c r="K749" s="18"/>
    </row>
    <row r="750" spans="10:11" x14ac:dyDescent="0.2">
      <c r="J750" s="18"/>
      <c r="K750" s="18"/>
    </row>
    <row r="751" spans="10:11" x14ac:dyDescent="0.2">
      <c r="J751" s="18"/>
      <c r="K751" s="18"/>
    </row>
    <row r="752" spans="10:11" x14ac:dyDescent="0.2">
      <c r="J752" s="18"/>
      <c r="K752" s="18"/>
    </row>
    <row r="753" spans="10:11" x14ac:dyDescent="0.2">
      <c r="J753" s="18"/>
      <c r="K753" s="18"/>
    </row>
    <row r="754" spans="10:11" x14ac:dyDescent="0.2">
      <c r="J754" s="18"/>
      <c r="K754" s="18"/>
    </row>
    <row r="755" spans="10:11" x14ac:dyDescent="0.2">
      <c r="J755" s="18"/>
      <c r="K755" s="18"/>
    </row>
    <row r="756" spans="10:11" x14ac:dyDescent="0.2">
      <c r="J756" s="18"/>
      <c r="K756" s="18"/>
    </row>
    <row r="757" spans="10:11" x14ac:dyDescent="0.2">
      <c r="J757" s="18"/>
      <c r="K757" s="18"/>
    </row>
    <row r="758" spans="10:11" x14ac:dyDescent="0.2">
      <c r="J758" s="18"/>
      <c r="K758" s="18"/>
    </row>
    <row r="759" spans="10:11" x14ac:dyDescent="0.2">
      <c r="J759" s="18"/>
      <c r="K759" s="18"/>
    </row>
    <row r="760" spans="10:11" x14ac:dyDescent="0.2">
      <c r="J760" s="18"/>
      <c r="K760" s="18"/>
    </row>
    <row r="761" spans="10:11" x14ac:dyDescent="0.2">
      <c r="J761" s="18"/>
      <c r="K761" s="18"/>
    </row>
    <row r="762" spans="10:11" x14ac:dyDescent="0.2">
      <c r="J762" s="18"/>
      <c r="K762" s="18"/>
    </row>
    <row r="763" spans="10:11" x14ac:dyDescent="0.2">
      <c r="J763" s="18"/>
      <c r="K763" s="18"/>
    </row>
    <row r="764" spans="10:11" x14ac:dyDescent="0.2">
      <c r="J764" s="18"/>
      <c r="K764" s="18"/>
    </row>
    <row r="765" spans="10:11" x14ac:dyDescent="0.2">
      <c r="J765" s="18"/>
      <c r="K765" s="18"/>
    </row>
    <row r="766" spans="10:11" x14ac:dyDescent="0.2">
      <c r="J766" s="18"/>
      <c r="K766" s="18"/>
    </row>
    <row r="767" spans="10:11" x14ac:dyDescent="0.2">
      <c r="J767" s="18"/>
      <c r="K767" s="18"/>
    </row>
    <row r="768" spans="10:11" x14ac:dyDescent="0.2">
      <c r="J768" s="18"/>
      <c r="K768" s="18"/>
    </row>
    <row r="769" spans="10:11" x14ac:dyDescent="0.2">
      <c r="J769" s="18"/>
      <c r="K769" s="18"/>
    </row>
    <row r="770" spans="10:11" x14ac:dyDescent="0.2">
      <c r="J770" s="18"/>
      <c r="K770" s="18"/>
    </row>
    <row r="771" spans="10:11" x14ac:dyDescent="0.2">
      <c r="J771" s="18"/>
      <c r="K771" s="18"/>
    </row>
    <row r="772" spans="10:11" x14ac:dyDescent="0.2">
      <c r="J772" s="18"/>
      <c r="K772" s="18"/>
    </row>
    <row r="773" spans="10:11" x14ac:dyDescent="0.2">
      <c r="J773" s="18"/>
      <c r="K773" s="18"/>
    </row>
    <row r="774" spans="10:11" x14ac:dyDescent="0.2">
      <c r="J774" s="18"/>
      <c r="K774" s="18"/>
    </row>
    <row r="775" spans="10:11" x14ac:dyDescent="0.2">
      <c r="J775" s="18"/>
      <c r="K775" s="18"/>
    </row>
    <row r="776" spans="10:11" x14ac:dyDescent="0.2">
      <c r="J776" s="18"/>
      <c r="K776" s="18"/>
    </row>
    <row r="777" spans="10:11" x14ac:dyDescent="0.2">
      <c r="J777" s="18"/>
      <c r="K777" s="18"/>
    </row>
    <row r="778" spans="10:11" x14ac:dyDescent="0.2">
      <c r="J778" s="18"/>
      <c r="K778" s="18"/>
    </row>
    <row r="779" spans="10:11" x14ac:dyDescent="0.2">
      <c r="J779" s="18"/>
      <c r="K779" s="18"/>
    </row>
    <row r="780" spans="10:11" x14ac:dyDescent="0.2">
      <c r="J780" s="18"/>
      <c r="K780" s="18"/>
    </row>
    <row r="781" spans="10:11" x14ac:dyDescent="0.2">
      <c r="J781" s="18"/>
      <c r="K781" s="18"/>
    </row>
    <row r="782" spans="10:11" x14ac:dyDescent="0.2">
      <c r="J782" s="18"/>
      <c r="K782" s="18"/>
    </row>
    <row r="783" spans="10:11" x14ac:dyDescent="0.2">
      <c r="J783" s="18"/>
      <c r="K783" s="18"/>
    </row>
    <row r="784" spans="10:11" x14ac:dyDescent="0.2">
      <c r="J784" s="18"/>
      <c r="K784" s="18"/>
    </row>
    <row r="785" spans="10:11" x14ac:dyDescent="0.2">
      <c r="J785" s="18"/>
      <c r="K785" s="18"/>
    </row>
    <row r="786" spans="10:11" x14ac:dyDescent="0.2">
      <c r="J786" s="18"/>
      <c r="K786" s="18"/>
    </row>
    <row r="787" spans="10:11" x14ac:dyDescent="0.2">
      <c r="J787" s="18"/>
      <c r="K787" s="18"/>
    </row>
    <row r="788" spans="10:11" x14ac:dyDescent="0.2">
      <c r="J788" s="18"/>
      <c r="K788" s="18"/>
    </row>
    <row r="789" spans="10:11" x14ac:dyDescent="0.2">
      <c r="J789" s="18"/>
      <c r="K789" s="18"/>
    </row>
    <row r="790" spans="10:11" x14ac:dyDescent="0.2">
      <c r="J790" s="18"/>
      <c r="K790" s="18"/>
    </row>
    <row r="791" spans="10:11" x14ac:dyDescent="0.2">
      <c r="J791" s="18"/>
      <c r="K791" s="18"/>
    </row>
    <row r="792" spans="10:11" x14ac:dyDescent="0.2">
      <c r="J792" s="18"/>
      <c r="K792" s="18"/>
    </row>
    <row r="793" spans="10:11" x14ac:dyDescent="0.2">
      <c r="J793" s="18"/>
      <c r="K793" s="18"/>
    </row>
    <row r="794" spans="10:11" x14ac:dyDescent="0.2">
      <c r="J794" s="18"/>
      <c r="K794" s="18"/>
    </row>
    <row r="795" spans="10:11" x14ac:dyDescent="0.2">
      <c r="J795" s="18"/>
      <c r="K795" s="18"/>
    </row>
    <row r="796" spans="10:11" x14ac:dyDescent="0.2">
      <c r="J796" s="18"/>
      <c r="K796" s="18"/>
    </row>
    <row r="797" spans="10:11" x14ac:dyDescent="0.2">
      <c r="J797" s="18"/>
      <c r="K797" s="18"/>
    </row>
    <row r="798" spans="10:11" x14ac:dyDescent="0.2">
      <c r="J798" s="18"/>
      <c r="K798" s="18"/>
    </row>
    <row r="799" spans="10:11" x14ac:dyDescent="0.2">
      <c r="J799" s="18"/>
      <c r="K799" s="18"/>
    </row>
    <row r="800" spans="10:11" x14ac:dyDescent="0.2">
      <c r="J800" s="18"/>
      <c r="K800" s="18"/>
    </row>
    <row r="801" spans="10:11" x14ac:dyDescent="0.2">
      <c r="J801" s="18"/>
      <c r="K801" s="18"/>
    </row>
    <row r="802" spans="10:11" x14ac:dyDescent="0.2">
      <c r="J802" s="18"/>
      <c r="K802" s="18"/>
    </row>
    <row r="803" spans="10:11" x14ac:dyDescent="0.2">
      <c r="J803" s="18"/>
      <c r="K803" s="18"/>
    </row>
    <row r="804" spans="10:11" x14ac:dyDescent="0.2">
      <c r="J804" s="18"/>
      <c r="K804" s="18"/>
    </row>
    <row r="805" spans="10:11" x14ac:dyDescent="0.2">
      <c r="J805" s="18"/>
      <c r="K805" s="18"/>
    </row>
    <row r="806" spans="10:11" x14ac:dyDescent="0.2">
      <c r="J806" s="18"/>
      <c r="K806" s="18"/>
    </row>
    <row r="807" spans="10:11" x14ac:dyDescent="0.2">
      <c r="J807" s="18"/>
      <c r="K807" s="18"/>
    </row>
    <row r="808" spans="10:11" x14ac:dyDescent="0.2">
      <c r="J808" s="18"/>
      <c r="K808" s="18"/>
    </row>
    <row r="809" spans="10:11" x14ac:dyDescent="0.2">
      <c r="J809" s="18"/>
      <c r="K809" s="18"/>
    </row>
    <row r="810" spans="10:11" x14ac:dyDescent="0.2">
      <c r="J810" s="18"/>
      <c r="K810" s="18"/>
    </row>
    <row r="811" spans="10:11" x14ac:dyDescent="0.2">
      <c r="J811" s="18"/>
      <c r="K811" s="18"/>
    </row>
    <row r="812" spans="10:11" x14ac:dyDescent="0.2">
      <c r="J812" s="18"/>
      <c r="K812" s="18"/>
    </row>
    <row r="813" spans="10:11" x14ac:dyDescent="0.2">
      <c r="J813" s="18"/>
      <c r="K813" s="18"/>
    </row>
    <row r="814" spans="10:11" x14ac:dyDescent="0.2">
      <c r="J814" s="18"/>
      <c r="K814" s="18"/>
    </row>
    <row r="815" spans="10:11" x14ac:dyDescent="0.2">
      <c r="J815" s="18"/>
      <c r="K815" s="18"/>
    </row>
    <row r="816" spans="10:11" x14ac:dyDescent="0.2">
      <c r="J816" s="18"/>
      <c r="K816" s="18"/>
    </row>
    <row r="817" spans="10:11" x14ac:dyDescent="0.2">
      <c r="J817" s="18"/>
      <c r="K817" s="18"/>
    </row>
    <row r="818" spans="10:11" x14ac:dyDescent="0.2">
      <c r="J818" s="18"/>
      <c r="K818" s="18"/>
    </row>
    <row r="819" spans="10:11" x14ac:dyDescent="0.2">
      <c r="J819" s="18"/>
      <c r="K819" s="18"/>
    </row>
    <row r="820" spans="10:11" x14ac:dyDescent="0.2">
      <c r="J820" s="18"/>
      <c r="K820" s="18"/>
    </row>
    <row r="821" spans="10:11" x14ac:dyDescent="0.2">
      <c r="J821" s="18"/>
      <c r="K821" s="18"/>
    </row>
    <row r="822" spans="10:11" x14ac:dyDescent="0.2">
      <c r="J822" s="18"/>
      <c r="K822" s="18"/>
    </row>
    <row r="823" spans="10:11" x14ac:dyDescent="0.2">
      <c r="J823" s="18"/>
      <c r="K823" s="18"/>
    </row>
    <row r="824" spans="10:11" x14ac:dyDescent="0.2">
      <c r="J824" s="18"/>
      <c r="K824" s="18"/>
    </row>
    <row r="825" spans="10:11" x14ac:dyDescent="0.2">
      <c r="J825" s="18"/>
      <c r="K825" s="18"/>
    </row>
    <row r="826" spans="10:11" x14ac:dyDescent="0.2">
      <c r="J826" s="18"/>
      <c r="K826" s="18"/>
    </row>
    <row r="827" spans="10:11" x14ac:dyDescent="0.2">
      <c r="J827" s="18"/>
      <c r="K827" s="18"/>
    </row>
    <row r="828" spans="10:11" x14ac:dyDescent="0.2">
      <c r="J828" s="18"/>
      <c r="K828" s="18"/>
    </row>
    <row r="829" spans="10:11" x14ac:dyDescent="0.2">
      <c r="J829" s="18"/>
      <c r="K829" s="18"/>
    </row>
    <row r="830" spans="10:11" x14ac:dyDescent="0.2">
      <c r="J830" s="18"/>
      <c r="K830" s="18"/>
    </row>
    <row r="831" spans="10:11" x14ac:dyDescent="0.2">
      <c r="J831" s="18"/>
      <c r="K831" s="18"/>
    </row>
    <row r="832" spans="10:11" x14ac:dyDescent="0.2">
      <c r="J832" s="18"/>
      <c r="K832" s="18"/>
    </row>
    <row r="833" spans="10:11" x14ac:dyDescent="0.2">
      <c r="J833" s="18"/>
      <c r="K833" s="18"/>
    </row>
    <row r="834" spans="10:11" x14ac:dyDescent="0.2">
      <c r="J834" s="18"/>
      <c r="K834" s="18"/>
    </row>
    <row r="835" spans="10:11" x14ac:dyDescent="0.2">
      <c r="J835" s="18"/>
      <c r="K835" s="18"/>
    </row>
    <row r="836" spans="10:11" x14ac:dyDescent="0.2">
      <c r="J836" s="18"/>
      <c r="K836" s="18"/>
    </row>
    <row r="837" spans="10:11" x14ac:dyDescent="0.2">
      <c r="J837" s="18"/>
      <c r="K837" s="18"/>
    </row>
    <row r="838" spans="10:11" x14ac:dyDescent="0.2">
      <c r="J838" s="18"/>
      <c r="K838" s="18"/>
    </row>
    <row r="839" spans="10:11" x14ac:dyDescent="0.2">
      <c r="J839" s="18"/>
      <c r="K839" s="18"/>
    </row>
    <row r="840" spans="10:11" x14ac:dyDescent="0.2">
      <c r="J840" s="18"/>
      <c r="K840" s="18"/>
    </row>
    <row r="841" spans="10:11" x14ac:dyDescent="0.2">
      <c r="J841" s="18"/>
      <c r="K841" s="18"/>
    </row>
    <row r="842" spans="10:11" x14ac:dyDescent="0.2">
      <c r="J842" s="18"/>
      <c r="K842" s="18"/>
    </row>
    <row r="843" spans="10:11" x14ac:dyDescent="0.2">
      <c r="J843" s="18"/>
      <c r="K843" s="18"/>
    </row>
    <row r="844" spans="10:11" x14ac:dyDescent="0.2">
      <c r="J844" s="18"/>
      <c r="K844" s="18"/>
    </row>
    <row r="845" spans="10:11" x14ac:dyDescent="0.2">
      <c r="J845" s="18"/>
      <c r="K845" s="18"/>
    </row>
    <row r="846" spans="10:11" x14ac:dyDescent="0.2">
      <c r="J846" s="18"/>
      <c r="K846" s="18"/>
    </row>
    <row r="847" spans="10:11" x14ac:dyDescent="0.2">
      <c r="J847" s="18"/>
      <c r="K847" s="18"/>
    </row>
    <row r="848" spans="10:11" x14ac:dyDescent="0.2">
      <c r="J848" s="18"/>
      <c r="K848" s="18"/>
    </row>
    <row r="849" spans="10:11" x14ac:dyDescent="0.2">
      <c r="J849" s="18"/>
      <c r="K849" s="18"/>
    </row>
    <row r="850" spans="10:11" x14ac:dyDescent="0.2">
      <c r="J850" s="18"/>
      <c r="K850" s="18"/>
    </row>
    <row r="851" spans="10:11" x14ac:dyDescent="0.2">
      <c r="J851" s="18"/>
      <c r="K851" s="18"/>
    </row>
    <row r="852" spans="10:11" x14ac:dyDescent="0.2">
      <c r="J852" s="18"/>
      <c r="K852" s="18"/>
    </row>
    <row r="853" spans="10:11" x14ac:dyDescent="0.2">
      <c r="J853" s="18"/>
      <c r="K853" s="18"/>
    </row>
    <row r="854" spans="10:11" x14ac:dyDescent="0.2">
      <c r="J854" s="18"/>
      <c r="K854" s="18"/>
    </row>
    <row r="855" spans="10:11" x14ac:dyDescent="0.2">
      <c r="J855" s="18"/>
      <c r="K855" s="18"/>
    </row>
    <row r="856" spans="10:11" x14ac:dyDescent="0.2">
      <c r="J856" s="18"/>
      <c r="K856" s="18"/>
    </row>
    <row r="857" spans="10:11" x14ac:dyDescent="0.2">
      <c r="J857" s="18"/>
      <c r="K857" s="18"/>
    </row>
    <row r="858" spans="10:11" x14ac:dyDescent="0.2">
      <c r="J858" s="18"/>
      <c r="K858" s="18"/>
    </row>
    <row r="859" spans="10:11" x14ac:dyDescent="0.2">
      <c r="J859" s="18"/>
      <c r="K859" s="18"/>
    </row>
    <row r="860" spans="10:11" x14ac:dyDescent="0.2">
      <c r="J860" s="18"/>
      <c r="K860" s="18"/>
    </row>
    <row r="861" spans="10:11" x14ac:dyDescent="0.2">
      <c r="J861" s="18"/>
      <c r="K861" s="18"/>
    </row>
    <row r="862" spans="10:11" x14ac:dyDescent="0.2">
      <c r="J862" s="18"/>
      <c r="K862" s="18"/>
    </row>
    <row r="863" spans="10:11" x14ac:dyDescent="0.2">
      <c r="J863" s="18"/>
      <c r="K863" s="18"/>
    </row>
    <row r="864" spans="10:11" x14ac:dyDescent="0.2">
      <c r="J864" s="18"/>
      <c r="K864" s="18"/>
    </row>
    <row r="865" spans="10:11" x14ac:dyDescent="0.2">
      <c r="J865" s="18"/>
      <c r="K865" s="18"/>
    </row>
    <row r="866" spans="10:11" x14ac:dyDescent="0.2">
      <c r="J866" s="18"/>
      <c r="K866" s="18"/>
    </row>
    <row r="867" spans="10:11" x14ac:dyDescent="0.2">
      <c r="J867" s="18"/>
      <c r="K867" s="18"/>
    </row>
    <row r="868" spans="10:11" x14ac:dyDescent="0.2">
      <c r="J868" s="18"/>
      <c r="K868" s="18"/>
    </row>
    <row r="869" spans="10:11" x14ac:dyDescent="0.2">
      <c r="J869" s="18"/>
      <c r="K869" s="18"/>
    </row>
    <row r="870" spans="10:11" x14ac:dyDescent="0.2">
      <c r="J870" s="18"/>
      <c r="K870" s="18"/>
    </row>
    <row r="871" spans="10:11" x14ac:dyDescent="0.2">
      <c r="J871" s="18"/>
      <c r="K871" s="18"/>
    </row>
    <row r="872" spans="10:11" x14ac:dyDescent="0.2">
      <c r="J872" s="18"/>
      <c r="K872" s="18"/>
    </row>
    <row r="873" spans="10:11" x14ac:dyDescent="0.2">
      <c r="J873" s="18"/>
      <c r="K873" s="18"/>
    </row>
    <row r="874" spans="10:11" x14ac:dyDescent="0.2">
      <c r="J874" s="18"/>
      <c r="K874" s="18"/>
    </row>
    <row r="875" spans="10:11" x14ac:dyDescent="0.2">
      <c r="J875" s="18"/>
      <c r="K875" s="18"/>
    </row>
    <row r="876" spans="10:11" x14ac:dyDescent="0.2">
      <c r="J876" s="18"/>
      <c r="K876" s="18"/>
    </row>
    <row r="877" spans="10:11" x14ac:dyDescent="0.2">
      <c r="J877" s="18"/>
      <c r="K877" s="18"/>
    </row>
    <row r="878" spans="10:11" x14ac:dyDescent="0.2">
      <c r="J878" s="18"/>
      <c r="K878" s="18"/>
    </row>
    <row r="879" spans="10:11" x14ac:dyDescent="0.2">
      <c r="J879" s="18"/>
      <c r="K879" s="18"/>
    </row>
    <row r="880" spans="10:11" x14ac:dyDescent="0.2">
      <c r="J880" s="18"/>
      <c r="K880" s="18"/>
    </row>
    <row r="881" spans="10:11" x14ac:dyDescent="0.2">
      <c r="J881" s="18"/>
      <c r="K881" s="18"/>
    </row>
    <row r="882" spans="10:11" x14ac:dyDescent="0.2">
      <c r="J882" s="18"/>
      <c r="K882" s="18"/>
    </row>
    <row r="883" spans="10:11" x14ac:dyDescent="0.2">
      <c r="J883" s="18"/>
      <c r="K883" s="18"/>
    </row>
    <row r="884" spans="10:11" x14ac:dyDescent="0.2">
      <c r="J884" s="18"/>
      <c r="K884" s="18"/>
    </row>
    <row r="885" spans="10:11" x14ac:dyDescent="0.2">
      <c r="J885" s="18"/>
      <c r="K885" s="18"/>
    </row>
    <row r="886" spans="10:11" x14ac:dyDescent="0.2">
      <c r="J886" s="18"/>
      <c r="K886" s="18"/>
    </row>
    <row r="887" spans="10:11" x14ac:dyDescent="0.2">
      <c r="J887" s="18"/>
      <c r="K887" s="18"/>
    </row>
    <row r="888" spans="10:11" x14ac:dyDescent="0.2">
      <c r="J888" s="18"/>
      <c r="K888" s="18"/>
    </row>
    <row r="889" spans="10:11" x14ac:dyDescent="0.2">
      <c r="J889" s="18"/>
      <c r="K889" s="18"/>
    </row>
    <row r="890" spans="10:11" x14ac:dyDescent="0.2">
      <c r="J890" s="18"/>
      <c r="K890" s="18"/>
    </row>
    <row r="891" spans="10:11" x14ac:dyDescent="0.2">
      <c r="J891" s="18"/>
      <c r="K891" s="18"/>
    </row>
    <row r="892" spans="10:11" x14ac:dyDescent="0.2">
      <c r="J892" s="18"/>
      <c r="K892" s="18"/>
    </row>
    <row r="893" spans="10:11" x14ac:dyDescent="0.2">
      <c r="J893" s="18"/>
      <c r="K893" s="18"/>
    </row>
    <row r="894" spans="10:11" x14ac:dyDescent="0.2">
      <c r="J894" s="18"/>
      <c r="K894" s="18"/>
    </row>
    <row r="895" spans="10:11" x14ac:dyDescent="0.2">
      <c r="J895" s="18"/>
      <c r="K895" s="18"/>
    </row>
    <row r="896" spans="10:11" x14ac:dyDescent="0.2">
      <c r="J896" s="18"/>
      <c r="K896" s="18"/>
    </row>
    <row r="897" spans="10:11" x14ac:dyDescent="0.2">
      <c r="J897" s="18"/>
      <c r="K897" s="18"/>
    </row>
    <row r="898" spans="10:11" x14ac:dyDescent="0.2">
      <c r="J898" s="18"/>
      <c r="K898" s="18"/>
    </row>
    <row r="899" spans="10:11" x14ac:dyDescent="0.2">
      <c r="J899" s="18"/>
      <c r="K899" s="18"/>
    </row>
    <row r="900" spans="10:11" x14ac:dyDescent="0.2">
      <c r="J900" s="18"/>
      <c r="K900" s="18"/>
    </row>
    <row r="901" spans="10:11" x14ac:dyDescent="0.2">
      <c r="J901" s="18"/>
      <c r="K901" s="18"/>
    </row>
    <row r="902" spans="10:11" x14ac:dyDescent="0.2">
      <c r="J902" s="18"/>
      <c r="K902" s="18"/>
    </row>
    <row r="903" spans="10:11" x14ac:dyDescent="0.2">
      <c r="J903" s="18"/>
      <c r="K903" s="18"/>
    </row>
    <row r="904" spans="10:11" x14ac:dyDescent="0.2">
      <c r="J904" s="18"/>
      <c r="K904" s="18"/>
    </row>
    <row r="905" spans="10:11" x14ac:dyDescent="0.2">
      <c r="J905" s="18"/>
      <c r="K905" s="18"/>
    </row>
    <row r="906" spans="10:11" x14ac:dyDescent="0.2">
      <c r="J906" s="18"/>
      <c r="K906" s="18"/>
    </row>
    <row r="907" spans="10:11" x14ac:dyDescent="0.2">
      <c r="J907" s="18"/>
      <c r="K907" s="18"/>
    </row>
    <row r="908" spans="10:11" x14ac:dyDescent="0.2">
      <c r="J908" s="18"/>
      <c r="K908" s="18"/>
    </row>
    <row r="909" spans="10:11" x14ac:dyDescent="0.2">
      <c r="J909" s="18"/>
      <c r="K909" s="18"/>
    </row>
    <row r="910" spans="10:11" x14ac:dyDescent="0.2">
      <c r="J910" s="18"/>
      <c r="K910" s="18"/>
    </row>
    <row r="911" spans="10:11" x14ac:dyDescent="0.2">
      <c r="J911" s="18"/>
      <c r="K911" s="18"/>
    </row>
    <row r="912" spans="10:11" x14ac:dyDescent="0.2">
      <c r="J912" s="18"/>
      <c r="K912" s="18"/>
    </row>
    <row r="913" spans="10:11" x14ac:dyDescent="0.2">
      <c r="J913" s="18"/>
      <c r="K913" s="18"/>
    </row>
    <row r="914" spans="10:11" x14ac:dyDescent="0.2">
      <c r="J914" s="18"/>
      <c r="K914" s="18"/>
    </row>
    <row r="915" spans="10:11" x14ac:dyDescent="0.2">
      <c r="J915" s="18"/>
      <c r="K915" s="18"/>
    </row>
    <row r="916" spans="10:11" x14ac:dyDescent="0.2">
      <c r="J916" s="18"/>
      <c r="K916" s="18"/>
    </row>
    <row r="917" spans="10:11" x14ac:dyDescent="0.2">
      <c r="J917" s="18"/>
      <c r="K917" s="18"/>
    </row>
    <row r="918" spans="10:11" x14ac:dyDescent="0.2">
      <c r="J918" s="18"/>
      <c r="K918" s="18"/>
    </row>
    <row r="919" spans="10:11" x14ac:dyDescent="0.2">
      <c r="J919" s="18"/>
      <c r="K919" s="18"/>
    </row>
    <row r="920" spans="10:11" x14ac:dyDescent="0.2">
      <c r="J920" s="18"/>
      <c r="K920" s="18"/>
    </row>
    <row r="921" spans="10:11" x14ac:dyDescent="0.2">
      <c r="J921" s="18"/>
      <c r="K921" s="18"/>
    </row>
    <row r="922" spans="10:11" x14ac:dyDescent="0.2">
      <c r="J922" s="18"/>
      <c r="K922" s="18"/>
    </row>
    <row r="923" spans="10:11" x14ac:dyDescent="0.2">
      <c r="J923" s="18"/>
      <c r="K923" s="18"/>
    </row>
    <row r="924" spans="10:11" x14ac:dyDescent="0.2">
      <c r="J924" s="18"/>
      <c r="K924" s="18"/>
    </row>
    <row r="925" spans="10:11" x14ac:dyDescent="0.2">
      <c r="J925" s="18"/>
      <c r="K925" s="18"/>
    </row>
    <row r="926" spans="10:11" x14ac:dyDescent="0.2">
      <c r="J926" s="18"/>
      <c r="K926" s="18"/>
    </row>
    <row r="927" spans="10:11" x14ac:dyDescent="0.2">
      <c r="J927" s="18"/>
      <c r="K927" s="18"/>
    </row>
    <row r="928" spans="10:11" x14ac:dyDescent="0.2">
      <c r="J928" s="18"/>
      <c r="K928" s="18"/>
    </row>
    <row r="929" spans="10:11" x14ac:dyDescent="0.2">
      <c r="J929" s="18"/>
      <c r="K929" s="18"/>
    </row>
    <row r="930" spans="10:11" x14ac:dyDescent="0.2">
      <c r="J930" s="18"/>
      <c r="K930" s="18"/>
    </row>
    <row r="931" spans="10:11" x14ac:dyDescent="0.2">
      <c r="J931" s="18"/>
      <c r="K931" s="18"/>
    </row>
    <row r="932" spans="10:11" x14ac:dyDescent="0.2">
      <c r="J932" s="18"/>
      <c r="K932" s="18"/>
    </row>
    <row r="933" spans="10:11" x14ac:dyDescent="0.2">
      <c r="J933" s="18"/>
      <c r="K933" s="18"/>
    </row>
    <row r="934" spans="10:11" x14ac:dyDescent="0.2">
      <c r="J934" s="18"/>
      <c r="K934" s="18"/>
    </row>
    <row r="935" spans="10:11" x14ac:dyDescent="0.2">
      <c r="J935" s="18"/>
      <c r="K935" s="18"/>
    </row>
    <row r="936" spans="10:11" x14ac:dyDescent="0.2">
      <c r="J936" s="18"/>
      <c r="K936" s="18"/>
    </row>
    <row r="937" spans="10:11" x14ac:dyDescent="0.2">
      <c r="J937" s="18"/>
      <c r="K937" s="18"/>
    </row>
    <row r="938" spans="10:11" x14ac:dyDescent="0.2">
      <c r="J938" s="18"/>
      <c r="K938" s="18"/>
    </row>
    <row r="939" spans="10:11" x14ac:dyDescent="0.2">
      <c r="J939" s="18"/>
      <c r="K939" s="18"/>
    </row>
    <row r="940" spans="10:11" x14ac:dyDescent="0.2">
      <c r="J940" s="18"/>
      <c r="K940" s="18"/>
    </row>
    <row r="941" spans="10:11" x14ac:dyDescent="0.2">
      <c r="J941" s="18"/>
      <c r="K941" s="18"/>
    </row>
  </sheetData>
  <mergeCells count="5">
    <mergeCell ref="A1:B1"/>
    <mergeCell ref="C1:D1"/>
    <mergeCell ref="E1:F1"/>
    <mergeCell ref="H1:I1"/>
    <mergeCell ref="J1:K1"/>
  </mergeCells>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Diagramme</vt:lpstr>
      </vt:variant>
      <vt:variant>
        <vt:i4>1</vt:i4>
      </vt:variant>
    </vt:vector>
  </HeadingPairs>
  <TitlesOfParts>
    <vt:vector size="7" baseType="lpstr">
      <vt:lpstr>Anleitung</vt:lpstr>
      <vt:lpstr>Rohdaten</vt:lpstr>
      <vt:lpstr>Übersicht</vt:lpstr>
      <vt:lpstr>Altersstruktur_Monat</vt:lpstr>
      <vt:lpstr>Altersstruktur_Quartal</vt:lpstr>
      <vt:lpstr>Altersstruktur_Jahr</vt:lpstr>
      <vt:lpstr>AL-Quartal-Grafik</vt:lpstr>
    </vt:vector>
  </TitlesOfParts>
  <Company>agens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Hans-Willi Jackmuth</dc:creator>
  <cp:lastModifiedBy>Nora Nörenberg</cp:lastModifiedBy>
  <dcterms:created xsi:type="dcterms:W3CDTF">2009-05-12T19:24:05Z</dcterms:created>
  <dcterms:modified xsi:type="dcterms:W3CDTF">2020-02-06T09:33:28Z</dcterms:modified>
</cp:coreProperties>
</file>