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chartsheets/sheet1.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430"/>
  <workbookPr/>
  <mc:AlternateContent xmlns:mc="http://schemas.openxmlformats.org/markup-compatibility/2006">
    <mc:Choice Requires="x15">
      <x15ac:absPath xmlns:x15ac="http://schemas.microsoft.com/office/spreadsheetml/2010/11/ac" url="C:\Users\ar-nn\Desktop\"/>
    </mc:Choice>
  </mc:AlternateContent>
  <xr:revisionPtr revIDLastSave="0" documentId="13_ncr:1_{5125F89C-0067-4E97-837F-265FA9E06C8A}" xr6:coauthVersionLast="45" xr6:coauthVersionMax="45" xr10:uidLastSave="{00000000-0000-0000-0000-000000000000}"/>
  <bookViews>
    <workbookView xWindow="28680" yWindow="-120" windowWidth="29040" windowHeight="15840" tabRatio="921" xr2:uid="{00000000-000D-0000-FFFF-FFFF00000000}"/>
  </bookViews>
  <sheets>
    <sheet name="Anleitung" sheetId="15" r:id="rId1"/>
    <sheet name="Rohdaten" sheetId="2" r:id="rId2"/>
    <sheet name="Übersicht" sheetId="13" r:id="rId3"/>
    <sheet name="Volumen_linear" sheetId="5" r:id="rId4"/>
    <sheet name="Volumen_variabel" sheetId="7" r:id="rId5"/>
    <sheet name="VOL-linear-Grafik" sheetId="14" r:id="rId6"/>
  </sheets>
  <definedNames>
    <definedName name="_xlnm._FilterDatabase" localSheetId="1" hidden="1">Rohdaten!$A$1:$P$212</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2" i="15" l="1"/>
  <c r="L6" i="7" l="1"/>
  <c r="L5" i="7"/>
  <c r="L4" i="7"/>
  <c r="L3" i="7"/>
  <c r="L2" i="7"/>
  <c r="I3" i="7"/>
  <c r="I4" i="7"/>
  <c r="I5" i="7"/>
  <c r="I6" i="7"/>
  <c r="I7" i="7"/>
  <c r="I8" i="7"/>
  <c r="I9" i="7"/>
  <c r="I10" i="7"/>
  <c r="I11" i="7"/>
  <c r="I12" i="7"/>
  <c r="I13" i="7"/>
  <c r="I14" i="7"/>
  <c r="I15" i="7"/>
  <c r="I16" i="7"/>
  <c r="I17" i="7"/>
  <c r="I18" i="7"/>
  <c r="I19" i="7"/>
  <c r="I20" i="7"/>
  <c r="I21" i="7"/>
  <c r="I22" i="7"/>
  <c r="I23" i="7"/>
  <c r="I24" i="7"/>
  <c r="I25" i="7"/>
  <c r="I26" i="7"/>
  <c r="I27" i="7"/>
  <c r="I28" i="7"/>
  <c r="I29" i="7"/>
  <c r="I30" i="7"/>
  <c r="I31" i="7"/>
  <c r="I32" i="7"/>
  <c r="I33" i="7"/>
  <c r="I34" i="7"/>
  <c r="I35" i="7"/>
  <c r="I36" i="7"/>
  <c r="I37" i="7"/>
  <c r="I38" i="7"/>
  <c r="I39" i="7"/>
  <c r="I40" i="7"/>
  <c r="I41" i="7"/>
  <c r="I42" i="7"/>
  <c r="I43" i="7"/>
  <c r="I44" i="7"/>
  <c r="I45" i="7"/>
  <c r="I46" i="7"/>
  <c r="I47" i="7"/>
  <c r="I48" i="7"/>
  <c r="I49" i="7"/>
  <c r="I50" i="7"/>
  <c r="I51" i="7"/>
  <c r="I52" i="7"/>
  <c r="I53" i="7"/>
  <c r="I54" i="7"/>
  <c r="I55" i="7"/>
  <c r="I56" i="7"/>
  <c r="I57" i="7"/>
  <c r="I58" i="7"/>
  <c r="I59" i="7"/>
  <c r="I60" i="7"/>
  <c r="I61" i="7"/>
  <c r="I62" i="7"/>
  <c r="I63" i="7"/>
  <c r="I64" i="7"/>
  <c r="I65" i="7"/>
  <c r="I66" i="7"/>
  <c r="I67" i="7"/>
  <c r="I68" i="7"/>
  <c r="I69" i="7"/>
  <c r="I70" i="7"/>
  <c r="I71" i="7"/>
  <c r="I72" i="7"/>
  <c r="I73" i="7"/>
  <c r="I74" i="7"/>
  <c r="I75" i="7"/>
  <c r="I76" i="7"/>
  <c r="I77" i="7"/>
  <c r="I78" i="7"/>
  <c r="I79" i="7"/>
  <c r="I80" i="7"/>
  <c r="I81" i="7"/>
  <c r="I82" i="7"/>
  <c r="I83" i="7"/>
  <c r="I84" i="7"/>
  <c r="I85" i="7"/>
  <c r="I86" i="7"/>
  <c r="I87" i="7"/>
  <c r="I88" i="7"/>
  <c r="I89" i="7"/>
  <c r="I90" i="7"/>
  <c r="I91" i="7"/>
  <c r="I92" i="7"/>
  <c r="I93" i="7"/>
  <c r="I94" i="7"/>
  <c r="I95" i="7"/>
  <c r="I96" i="7"/>
  <c r="I97" i="7"/>
  <c r="I98" i="7"/>
  <c r="I99" i="7"/>
  <c r="I100" i="7"/>
  <c r="I101" i="7"/>
  <c r="I102" i="7"/>
  <c r="I103" i="7"/>
  <c r="I104" i="7"/>
  <c r="I105" i="7"/>
  <c r="I106" i="7"/>
  <c r="I107" i="7"/>
  <c r="I108" i="7"/>
  <c r="I109" i="7"/>
  <c r="I110" i="7"/>
  <c r="I111" i="7"/>
  <c r="I112" i="7"/>
  <c r="I113" i="7"/>
  <c r="I114" i="7"/>
  <c r="I115" i="7"/>
  <c r="I116" i="7"/>
  <c r="I117" i="7"/>
  <c r="I118" i="7"/>
  <c r="I119" i="7"/>
  <c r="I120" i="7"/>
  <c r="I121" i="7"/>
  <c r="I122" i="7"/>
  <c r="I123" i="7"/>
  <c r="I124" i="7"/>
  <c r="I125" i="7"/>
  <c r="I126" i="7"/>
  <c r="I127" i="7"/>
  <c r="I128" i="7"/>
  <c r="I129" i="7"/>
  <c r="I130" i="7"/>
  <c r="I131" i="7"/>
  <c r="I132" i="7"/>
  <c r="I133" i="7"/>
  <c r="I134" i="7"/>
  <c r="I135" i="7"/>
  <c r="I136" i="7"/>
  <c r="I137" i="7"/>
  <c r="I138" i="7"/>
  <c r="I139" i="7"/>
  <c r="I140" i="7"/>
  <c r="I141" i="7"/>
  <c r="I142" i="7"/>
  <c r="I143" i="7"/>
  <c r="I144" i="7"/>
  <c r="I145" i="7"/>
  <c r="I146" i="7"/>
  <c r="I147" i="7"/>
  <c r="I148" i="7"/>
  <c r="I149" i="7"/>
  <c r="I150" i="7"/>
  <c r="I151" i="7"/>
  <c r="I152" i="7"/>
  <c r="I153" i="7"/>
  <c r="I154" i="7"/>
  <c r="I155" i="7"/>
  <c r="I156" i="7"/>
  <c r="I157" i="7"/>
  <c r="I158" i="7"/>
  <c r="I159" i="7"/>
  <c r="I160" i="7"/>
  <c r="I161" i="7"/>
  <c r="I162" i="7"/>
  <c r="I163" i="7"/>
  <c r="I164" i="7"/>
  <c r="I165" i="7"/>
  <c r="I166" i="7"/>
  <c r="I167" i="7"/>
  <c r="I168" i="7"/>
  <c r="I169" i="7"/>
  <c r="I170" i="7"/>
  <c r="I171" i="7"/>
  <c r="I172" i="7"/>
  <c r="I173" i="7"/>
  <c r="I174" i="7"/>
  <c r="I175" i="7"/>
  <c r="I176" i="7"/>
  <c r="I177" i="7"/>
  <c r="I178" i="7"/>
  <c r="I179" i="7"/>
  <c r="I180" i="7"/>
  <c r="I181" i="7"/>
  <c r="I182" i="7"/>
  <c r="I183" i="7"/>
  <c r="I184" i="7"/>
  <c r="I185" i="7"/>
  <c r="I186" i="7"/>
  <c r="I187" i="7"/>
  <c r="I188" i="7"/>
  <c r="I189" i="7"/>
  <c r="I190" i="7"/>
  <c r="I191" i="7"/>
  <c r="I192" i="7"/>
  <c r="I193" i="7"/>
  <c r="I194" i="7"/>
  <c r="I195" i="7"/>
  <c r="I196" i="7"/>
  <c r="I197" i="7"/>
  <c r="I198" i="7"/>
  <c r="I199" i="7"/>
  <c r="I200" i="7"/>
  <c r="I201" i="7"/>
  <c r="I202" i="7"/>
  <c r="I203" i="7"/>
  <c r="I204" i="7"/>
  <c r="I205" i="7"/>
  <c r="I206" i="7"/>
  <c r="I207" i="7"/>
  <c r="I208" i="7"/>
  <c r="I209" i="7"/>
  <c r="I210" i="7"/>
  <c r="I211" i="7"/>
  <c r="I212" i="7"/>
  <c r="I213" i="7"/>
  <c r="I214" i="7"/>
  <c r="I215" i="7"/>
  <c r="I216" i="7"/>
  <c r="I217" i="7"/>
  <c r="I218" i="7"/>
  <c r="I219" i="7"/>
  <c r="I220" i="7"/>
  <c r="I221" i="7"/>
  <c r="I222" i="7"/>
  <c r="I223" i="7"/>
  <c r="I224" i="7"/>
  <c r="I225" i="7"/>
  <c r="I226" i="7"/>
  <c r="I227" i="7"/>
  <c r="I228" i="7"/>
  <c r="I229" i="7"/>
  <c r="I230" i="7"/>
  <c r="I231" i="7"/>
  <c r="I232" i="7"/>
  <c r="I233" i="7"/>
  <c r="I234" i="7"/>
  <c r="I235" i="7"/>
  <c r="I236" i="7"/>
  <c r="I237" i="7"/>
  <c r="I238" i="7"/>
  <c r="I239" i="7"/>
  <c r="I240" i="7"/>
  <c r="I241" i="7"/>
  <c r="I242" i="7"/>
  <c r="I243" i="7"/>
  <c r="I244" i="7"/>
  <c r="I245" i="7"/>
  <c r="I246" i="7"/>
  <c r="I247" i="7"/>
  <c r="I248" i="7"/>
  <c r="I249" i="7"/>
  <c r="I250" i="7"/>
  <c r="I251" i="7"/>
  <c r="I252" i="7"/>
  <c r="I253" i="7"/>
  <c r="I254" i="7"/>
  <c r="I255" i="7"/>
  <c r="I256" i="7"/>
  <c r="I257" i="7"/>
  <c r="I258" i="7"/>
  <c r="I259" i="7"/>
  <c r="I260" i="7"/>
  <c r="I261" i="7"/>
  <c r="I262" i="7"/>
  <c r="I263" i="7"/>
  <c r="I264" i="7"/>
  <c r="I265" i="7"/>
  <c r="I266" i="7"/>
  <c r="I267" i="7"/>
  <c r="I268" i="7"/>
  <c r="I269" i="7"/>
  <c r="I270" i="7"/>
  <c r="I271" i="7"/>
  <c r="I272" i="7"/>
  <c r="I273" i="7"/>
  <c r="I274" i="7"/>
  <c r="I275" i="7"/>
  <c r="I276" i="7"/>
  <c r="I277" i="7"/>
  <c r="I278" i="7"/>
  <c r="I279" i="7"/>
  <c r="I280" i="7"/>
  <c r="I281" i="7"/>
  <c r="I282" i="7"/>
  <c r="I283" i="7"/>
  <c r="I284" i="7"/>
  <c r="I285" i="7"/>
  <c r="I286" i="7"/>
  <c r="I287" i="7"/>
  <c r="I288" i="7"/>
  <c r="I289" i="7"/>
  <c r="I290" i="7"/>
  <c r="I291" i="7"/>
  <c r="I292" i="7"/>
  <c r="I293" i="7"/>
  <c r="I294" i="7"/>
  <c r="I295" i="7"/>
  <c r="I296" i="7"/>
  <c r="I297" i="7"/>
  <c r="I298" i="7"/>
  <c r="I299" i="7"/>
  <c r="I300" i="7"/>
  <c r="I301" i="7"/>
  <c r="I302" i="7"/>
  <c r="I303" i="7"/>
  <c r="I304" i="7"/>
  <c r="I305" i="7"/>
  <c r="I306" i="7"/>
  <c r="I307" i="7"/>
  <c r="I308" i="7"/>
  <c r="I309" i="7"/>
  <c r="I310" i="7"/>
  <c r="I311" i="7"/>
  <c r="I312" i="7"/>
  <c r="I313" i="7"/>
  <c r="I314" i="7"/>
  <c r="I315" i="7"/>
  <c r="I316" i="7"/>
  <c r="I317" i="7"/>
  <c r="I318" i="7"/>
  <c r="I319" i="7"/>
  <c r="I320" i="7"/>
  <c r="I321" i="7"/>
  <c r="I322" i="7"/>
  <c r="I323" i="7"/>
  <c r="I324" i="7"/>
  <c r="I325" i="7"/>
  <c r="I326" i="7"/>
  <c r="I327" i="7"/>
  <c r="I328" i="7"/>
  <c r="I329" i="7"/>
  <c r="I330" i="7"/>
  <c r="I331" i="7"/>
  <c r="I332" i="7"/>
  <c r="I333" i="7"/>
  <c r="I334" i="7"/>
  <c r="I335" i="7"/>
  <c r="I336" i="7"/>
  <c r="I337" i="7"/>
  <c r="I338" i="7"/>
  <c r="I339" i="7"/>
  <c r="I2" i="7"/>
  <c r="H3" i="7"/>
  <c r="H4" i="7"/>
  <c r="H5" i="7"/>
  <c r="H6" i="7"/>
  <c r="H7" i="7"/>
  <c r="H8" i="7"/>
  <c r="H9"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2" i="7"/>
  <c r="L6" i="5"/>
  <c r="L5" i="5"/>
  <c r="L4" i="5"/>
  <c r="L3" i="5"/>
  <c r="L2" i="5"/>
  <c r="K4" i="13"/>
  <c r="K5" i="13"/>
  <c r="K6" i="13"/>
  <c r="K7" i="13"/>
  <c r="K8" i="13"/>
  <c r="K9" i="13"/>
  <c r="K10" i="13"/>
  <c r="K11" i="13"/>
  <c r="K12" i="13"/>
  <c r="K13" i="13"/>
  <c r="K14" i="13"/>
  <c r="K3" i="13"/>
  <c r="K2" i="13"/>
  <c r="I4" i="13"/>
  <c r="I5" i="13"/>
  <c r="I6" i="13"/>
  <c r="I7" i="13"/>
  <c r="I8" i="13"/>
  <c r="I9" i="13"/>
  <c r="I10" i="13"/>
  <c r="I11" i="13"/>
  <c r="I12" i="13"/>
  <c r="I13" i="13"/>
  <c r="I14" i="13"/>
  <c r="I3" i="13"/>
  <c r="I2" i="13"/>
  <c r="G4" i="13"/>
  <c r="G5" i="13"/>
  <c r="G6" i="13"/>
  <c r="G7" i="13"/>
  <c r="G8" i="13"/>
  <c r="G9" i="13"/>
  <c r="G10" i="13"/>
  <c r="G11" i="13"/>
  <c r="G12" i="13"/>
  <c r="G13" i="13"/>
  <c r="G14" i="13"/>
  <c r="G3" i="13"/>
  <c r="G2" i="13"/>
  <c r="E4" i="13"/>
  <c r="E5" i="13"/>
  <c r="E6" i="13"/>
  <c r="E7" i="13"/>
  <c r="E8" i="13"/>
  <c r="E9" i="13"/>
  <c r="E10" i="13"/>
  <c r="E11" i="13"/>
  <c r="E12" i="13"/>
  <c r="E13" i="13"/>
  <c r="E14" i="13"/>
  <c r="E3" i="13"/>
  <c r="E2" i="13"/>
  <c r="C8" i="13"/>
  <c r="C6" i="13"/>
  <c r="C4" i="13"/>
  <c r="C2" i="13"/>
  <c r="A14" i="13"/>
  <c r="A12" i="13"/>
  <c r="A10" i="13"/>
  <c r="A8" i="13"/>
  <c r="A6" i="13"/>
  <c r="A4" i="13"/>
  <c r="A2" i="13"/>
  <c r="A3" i="7" l="1"/>
  <c r="N3" i="7"/>
  <c r="A4" i="7"/>
  <c r="N4" i="7"/>
  <c r="A5" i="7"/>
  <c r="N5" i="7"/>
  <c r="A6" i="7"/>
  <c r="N6" i="7"/>
  <c r="A7" i="7"/>
  <c r="N7" i="7"/>
  <c r="A8" i="7"/>
  <c r="N8" i="7"/>
  <c r="A9" i="7"/>
  <c r="N9" i="7"/>
  <c r="A10" i="7"/>
  <c r="N10" i="7"/>
  <c r="A11" i="7"/>
  <c r="N11" i="7"/>
  <c r="A12" i="7"/>
  <c r="N12" i="7"/>
  <c r="A13" i="7"/>
  <c r="N13" i="7"/>
  <c r="A14" i="7"/>
  <c r="N14" i="7"/>
  <c r="A15" i="7"/>
  <c r="N15" i="7"/>
  <c r="A16" i="7"/>
  <c r="N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60" i="7"/>
  <c r="A61" i="7"/>
  <c r="A62" i="7"/>
  <c r="A63" i="7"/>
  <c r="A64" i="7"/>
  <c r="A65" i="7"/>
  <c r="A66" i="7"/>
  <c r="A67" i="7"/>
  <c r="A68" i="7"/>
  <c r="A69" i="7"/>
  <c r="A70" i="7"/>
  <c r="A71" i="7"/>
  <c r="A72" i="7"/>
  <c r="A73" i="7"/>
  <c r="A74" i="7"/>
  <c r="A75" i="7"/>
  <c r="A76" i="7"/>
  <c r="A77" i="7"/>
  <c r="A78" i="7"/>
  <c r="A79" i="7"/>
  <c r="A80" i="7"/>
  <c r="A81" i="7"/>
  <c r="A82" i="7"/>
  <c r="A83" i="7"/>
  <c r="A84" i="7"/>
  <c r="A85" i="7"/>
  <c r="A86" i="7"/>
  <c r="A87" i="7"/>
  <c r="A88" i="7"/>
  <c r="A89" i="7"/>
  <c r="A90" i="7"/>
  <c r="A91" i="7"/>
  <c r="A92" i="7"/>
  <c r="A93" i="7"/>
  <c r="A94" i="7"/>
  <c r="A95" i="7"/>
  <c r="A96" i="7"/>
  <c r="A97" i="7"/>
  <c r="A98" i="7"/>
  <c r="A99" i="7"/>
  <c r="A100" i="7"/>
  <c r="A101" i="7"/>
  <c r="A102" i="7"/>
  <c r="A103" i="7"/>
  <c r="A104" i="7"/>
  <c r="A105" i="7"/>
  <c r="A106" i="7"/>
  <c r="A107" i="7"/>
  <c r="A108" i="7"/>
  <c r="A109" i="7"/>
  <c r="A110" i="7"/>
  <c r="A111" i="7"/>
  <c r="A112" i="7"/>
  <c r="A113" i="7"/>
  <c r="A114" i="7"/>
  <c r="A115" i="7"/>
  <c r="A116" i="7"/>
  <c r="A117" i="7"/>
  <c r="A118" i="7"/>
  <c r="A119" i="7"/>
  <c r="A120" i="7"/>
  <c r="A121" i="7"/>
  <c r="A122" i="7"/>
  <c r="A123" i="7"/>
  <c r="A124" i="7"/>
  <c r="A125" i="7"/>
  <c r="A126" i="7"/>
  <c r="A127" i="7"/>
  <c r="A128" i="7"/>
  <c r="A129" i="7"/>
  <c r="A130" i="7"/>
  <c r="A131" i="7"/>
  <c r="A132" i="7"/>
  <c r="A133" i="7"/>
  <c r="A134" i="7"/>
  <c r="A135" i="7"/>
  <c r="A136" i="7"/>
  <c r="A137" i="7"/>
  <c r="A138" i="7"/>
  <c r="A139" i="7"/>
  <c r="A140" i="7"/>
  <c r="A141" i="7"/>
  <c r="A142" i="7"/>
  <c r="A143" i="7"/>
  <c r="A144" i="7"/>
  <c r="A145" i="7"/>
  <c r="A146" i="7"/>
  <c r="A147" i="7"/>
  <c r="A148" i="7"/>
  <c r="A149" i="7"/>
  <c r="A150" i="7"/>
  <c r="A151" i="7"/>
  <c r="A152" i="7"/>
  <c r="A153" i="7"/>
  <c r="A154" i="7"/>
  <c r="A155" i="7"/>
  <c r="A156" i="7"/>
  <c r="A157" i="7"/>
  <c r="A158" i="7"/>
  <c r="A159" i="7"/>
  <c r="A160" i="7"/>
  <c r="A161" i="7"/>
  <c r="A162" i="7"/>
  <c r="A163" i="7"/>
  <c r="A164" i="7"/>
  <c r="A165" i="7"/>
  <c r="A166" i="7"/>
  <c r="A167" i="7"/>
  <c r="A168" i="7"/>
  <c r="A169" i="7"/>
  <c r="A170" i="7"/>
  <c r="A171" i="7"/>
  <c r="A172" i="7"/>
  <c r="A173" i="7"/>
  <c r="A174" i="7"/>
  <c r="A175" i="7"/>
  <c r="A176" i="7"/>
  <c r="A177" i="7"/>
  <c r="A178" i="7"/>
  <c r="A179" i="7"/>
  <c r="A180" i="7"/>
  <c r="A181" i="7"/>
  <c r="A182" i="7"/>
  <c r="A183" i="7"/>
  <c r="A184" i="7"/>
  <c r="A185" i="7"/>
  <c r="A186" i="7"/>
  <c r="A187" i="7"/>
  <c r="A188" i="7"/>
  <c r="A189" i="7"/>
  <c r="A190" i="7"/>
  <c r="A191" i="7"/>
  <c r="A192" i="7"/>
  <c r="A193" i="7"/>
  <c r="A194" i="7"/>
  <c r="A195" i="7"/>
  <c r="A196" i="7"/>
  <c r="A197" i="7"/>
  <c r="A198" i="7"/>
  <c r="A199" i="7"/>
  <c r="A200" i="7"/>
  <c r="A201" i="7"/>
  <c r="A202" i="7"/>
  <c r="A203" i="7"/>
  <c r="A204" i="7"/>
  <c r="A205" i="7"/>
  <c r="A206" i="7"/>
  <c r="A207" i="7"/>
  <c r="A208" i="7"/>
  <c r="A209" i="7"/>
  <c r="A210" i="7"/>
  <c r="A211" i="7"/>
  <c r="A212" i="7"/>
  <c r="A213" i="7"/>
  <c r="A214" i="7"/>
  <c r="A215" i="7"/>
  <c r="A216" i="7"/>
  <c r="A217" i="7"/>
  <c r="A218" i="7"/>
  <c r="A219" i="7"/>
  <c r="A220" i="7"/>
  <c r="A221" i="7"/>
  <c r="A222" i="7"/>
  <c r="A223" i="7"/>
  <c r="A224" i="7"/>
  <c r="A225" i="7"/>
  <c r="A226" i="7"/>
  <c r="A227" i="7"/>
  <c r="A228" i="7"/>
  <c r="A229" i="7"/>
  <c r="A230" i="7"/>
  <c r="A231" i="7"/>
  <c r="A232" i="7"/>
  <c r="A233" i="7"/>
  <c r="A234" i="7"/>
  <c r="A235" i="7"/>
  <c r="A236" i="7"/>
  <c r="A237" i="7"/>
  <c r="A238" i="7"/>
  <c r="A239" i="7"/>
  <c r="A240" i="7"/>
  <c r="A241" i="7"/>
  <c r="A242" i="7"/>
  <c r="A243" i="7"/>
  <c r="A244" i="7"/>
  <c r="A245" i="7"/>
  <c r="A246" i="7"/>
  <c r="A247" i="7"/>
  <c r="A248" i="7"/>
  <c r="A249" i="7"/>
  <c r="A250" i="7"/>
  <c r="A251" i="7"/>
  <c r="A252" i="7"/>
  <c r="A253" i="7"/>
  <c r="A254" i="7"/>
  <c r="A255" i="7"/>
  <c r="A256" i="7"/>
  <c r="A257" i="7"/>
  <c r="A258" i="7"/>
  <c r="A259" i="7"/>
  <c r="A260" i="7"/>
  <c r="A261" i="7"/>
  <c r="A262" i="7"/>
  <c r="A263" i="7"/>
  <c r="A264" i="7"/>
  <c r="A265" i="7"/>
  <c r="A266" i="7"/>
  <c r="A267" i="7"/>
  <c r="A268" i="7"/>
  <c r="A269" i="7"/>
  <c r="A270" i="7"/>
  <c r="A271" i="7"/>
  <c r="A272" i="7"/>
  <c r="A273" i="7"/>
  <c r="A274" i="7"/>
  <c r="A275" i="7"/>
  <c r="A276" i="7"/>
  <c r="A277" i="7"/>
  <c r="A278" i="7"/>
  <c r="A279" i="7"/>
  <c r="A280" i="7"/>
  <c r="A281" i="7"/>
  <c r="A282" i="7"/>
  <c r="A283" i="7"/>
  <c r="A284" i="7"/>
  <c r="A285" i="7"/>
  <c r="A286" i="7"/>
  <c r="A287" i="7"/>
  <c r="A288" i="7"/>
  <c r="A289" i="7"/>
  <c r="A290" i="7"/>
  <c r="A291" i="7"/>
  <c r="A292" i="7"/>
  <c r="A293" i="7"/>
  <c r="A294" i="7"/>
  <c r="A295" i="7"/>
  <c r="A296" i="7"/>
  <c r="A297" i="7"/>
  <c r="A298" i="7"/>
  <c r="A299" i="7"/>
  <c r="A300" i="7"/>
  <c r="A301" i="7"/>
  <c r="A302" i="7"/>
  <c r="A303" i="7"/>
  <c r="A304" i="7"/>
  <c r="A305" i="7"/>
  <c r="A306" i="7"/>
  <c r="A307" i="7"/>
  <c r="A308" i="7"/>
  <c r="A309" i="7"/>
  <c r="A310" i="7"/>
  <c r="A311" i="7"/>
  <c r="A312" i="7"/>
  <c r="A313" i="7"/>
  <c r="A314" i="7"/>
  <c r="A315" i="7"/>
  <c r="A316" i="7"/>
  <c r="A317" i="7"/>
  <c r="A318" i="7"/>
  <c r="A319" i="7"/>
  <c r="A320" i="7"/>
  <c r="A321" i="7"/>
  <c r="A322" i="7"/>
  <c r="A323" i="7"/>
  <c r="A324" i="7"/>
  <c r="A325" i="7"/>
  <c r="A326" i="7"/>
  <c r="A327" i="7"/>
  <c r="A328" i="7"/>
  <c r="A329" i="7"/>
  <c r="A330" i="7"/>
  <c r="A331" i="7"/>
  <c r="A332" i="7"/>
  <c r="A333" i="7"/>
  <c r="A334" i="7"/>
  <c r="A335" i="7"/>
  <c r="A336" i="7"/>
  <c r="A337" i="7"/>
  <c r="A338" i="7"/>
  <c r="A339" i="7"/>
  <c r="C2" i="7" l="1"/>
  <c r="K7" i="7"/>
  <c r="E2" i="7"/>
  <c r="A2" i="5"/>
  <c r="C3" i="7" l="1"/>
  <c r="C4" i="7" s="1"/>
  <c r="D4" i="7" s="1"/>
  <c r="F2" i="7"/>
  <c r="D2" i="7"/>
  <c r="L10" i="5"/>
  <c r="B2" i="5" s="1"/>
  <c r="D3" i="7" l="1"/>
  <c r="I2" i="5"/>
  <c r="E2" i="5" s="1"/>
  <c r="H2" i="5"/>
  <c r="C2" i="5" s="1"/>
  <c r="E3" i="7"/>
  <c r="F3" i="7" s="1"/>
  <c r="C5" i="7"/>
  <c r="C6" i="7" s="1"/>
  <c r="D6" i="7" s="1"/>
  <c r="B3" i="5"/>
  <c r="A3" i="5"/>
  <c r="E4" i="7" l="1"/>
  <c r="F4" i="7" s="1"/>
  <c r="I3" i="5"/>
  <c r="E3" i="5" s="1"/>
  <c r="H3" i="5"/>
  <c r="C3" i="5" s="1"/>
  <c r="D5" i="7"/>
  <c r="C7" i="7"/>
  <c r="D7" i="7" s="1"/>
  <c r="E5" i="7"/>
  <c r="F5" i="7" s="1"/>
  <c r="A4" i="5"/>
  <c r="B4" i="5"/>
  <c r="N2" i="5"/>
  <c r="I4" i="5" l="1"/>
  <c r="E4" i="5" s="1"/>
  <c r="H4" i="5"/>
  <c r="C8" i="7"/>
  <c r="D8" i="7" s="1"/>
  <c r="N3" i="5"/>
  <c r="E6" i="7"/>
  <c r="F6" i="7" s="1"/>
  <c r="B5" i="5"/>
  <c r="A5" i="5"/>
  <c r="I5" i="5" l="1"/>
  <c r="E5" i="5" s="1"/>
  <c r="H5" i="5"/>
  <c r="C9" i="7"/>
  <c r="C10" i="7" s="1"/>
  <c r="E7" i="7"/>
  <c r="F7" i="7" s="1"/>
  <c r="C4" i="5"/>
  <c r="B6" i="5"/>
  <c r="A6" i="5"/>
  <c r="D9" i="7" l="1"/>
  <c r="I6" i="5"/>
  <c r="E6" i="5" s="1"/>
  <c r="H6" i="5"/>
  <c r="C6" i="5" s="1"/>
  <c r="C5" i="5"/>
  <c r="N5" i="5" s="1"/>
  <c r="C11" i="7"/>
  <c r="D11" i="7" s="1"/>
  <c r="D10" i="7"/>
  <c r="N4" i="5"/>
  <c r="E8" i="7"/>
  <c r="A7" i="5"/>
  <c r="B7" i="5"/>
  <c r="I7" i="5" l="1"/>
  <c r="E7" i="5" s="1"/>
  <c r="H7" i="5"/>
  <c r="C7" i="5" s="1"/>
  <c r="C12" i="7"/>
  <c r="D12" i="7" s="1"/>
  <c r="N6" i="5"/>
  <c r="F8" i="7"/>
  <c r="E9" i="7"/>
  <c r="E10" i="7" s="1"/>
  <c r="F10" i="7" s="1"/>
  <c r="B8" i="5"/>
  <c r="A8" i="5"/>
  <c r="I8" i="5" l="1"/>
  <c r="E8" i="5" s="1"/>
  <c r="H8" i="5"/>
  <c r="C8" i="5" s="1"/>
  <c r="C13" i="7"/>
  <c r="D13" i="7" s="1"/>
  <c r="F9" i="7"/>
  <c r="B9" i="5"/>
  <c r="A9" i="5"/>
  <c r="E11" i="7"/>
  <c r="F11" i="7" s="1"/>
  <c r="N7" i="5"/>
  <c r="I9" i="5" l="1"/>
  <c r="E9" i="5" s="1"/>
  <c r="H9" i="5"/>
  <c r="C9" i="5" s="1"/>
  <c r="C14" i="7"/>
  <c r="D14" i="7" s="1"/>
  <c r="N8" i="5"/>
  <c r="A10" i="5"/>
  <c r="B10" i="5"/>
  <c r="E12" i="7"/>
  <c r="I10" i="5" l="1"/>
  <c r="E10" i="5" s="1"/>
  <c r="H10" i="5"/>
  <c r="C10" i="5" s="1"/>
  <c r="C15" i="7"/>
  <c r="D15" i="7" s="1"/>
  <c r="N9" i="5"/>
  <c r="F12" i="7"/>
  <c r="E13" i="7"/>
  <c r="B11" i="5"/>
  <c r="A11" i="5"/>
  <c r="I11" i="5" l="1"/>
  <c r="E11" i="5" s="1"/>
  <c r="H11" i="5"/>
  <c r="C11" i="5" s="1"/>
  <c r="C16" i="7"/>
  <c r="D16" i="7" s="1"/>
  <c r="N10" i="5"/>
  <c r="A12" i="5"/>
  <c r="B12" i="5"/>
  <c r="F13" i="7"/>
  <c r="E14" i="7"/>
  <c r="F14" i="7" s="1"/>
  <c r="H12" i="5" l="1"/>
  <c r="C12" i="5" s="1"/>
  <c r="I12" i="5"/>
  <c r="E12" i="5" s="1"/>
  <c r="E16" i="7"/>
  <c r="F16" i="7" s="1"/>
  <c r="C17" i="7"/>
  <c r="E15" i="7"/>
  <c r="F15" i="7" s="1"/>
  <c r="A13" i="5"/>
  <c r="B13" i="5"/>
  <c r="N11" i="5"/>
  <c r="H13" i="5" l="1"/>
  <c r="C13" i="5" s="1"/>
  <c r="I13" i="5"/>
  <c r="E13" i="5" s="1"/>
  <c r="C18" i="7"/>
  <c r="D17" i="7"/>
  <c r="E17" i="7"/>
  <c r="F17" i="7" s="1"/>
  <c r="A14" i="5"/>
  <c r="B14" i="5"/>
  <c r="N12" i="5"/>
  <c r="I14" i="5" l="1"/>
  <c r="E14" i="5" s="1"/>
  <c r="H14" i="5"/>
  <c r="C14" i="5" s="1"/>
  <c r="D18" i="7"/>
  <c r="C19" i="7"/>
  <c r="E18" i="7"/>
  <c r="F18" i="7" s="1"/>
  <c r="N13" i="5"/>
  <c r="A15" i="5"/>
  <c r="B15" i="5"/>
  <c r="I15" i="5" l="1"/>
  <c r="E15" i="5" s="1"/>
  <c r="H15" i="5"/>
  <c r="C15" i="5" s="1"/>
  <c r="D19" i="7"/>
  <c r="E19" i="7"/>
  <c r="F19" i="7" s="1"/>
  <c r="C20" i="7"/>
  <c r="C21" i="7" s="1"/>
  <c r="E21" i="7" s="1"/>
  <c r="F21" i="7" s="1"/>
  <c r="N14" i="5"/>
  <c r="A16" i="5"/>
  <c r="B16" i="5"/>
  <c r="I16" i="5" l="1"/>
  <c r="E16" i="5" s="1"/>
  <c r="H16" i="5"/>
  <c r="C16" i="5" s="1"/>
  <c r="C22" i="7"/>
  <c r="E22" i="7" s="1"/>
  <c r="F22" i="7" s="1"/>
  <c r="D21" i="7"/>
  <c r="E20" i="7"/>
  <c r="F20" i="7" s="1"/>
  <c r="D20" i="7"/>
  <c r="A17" i="5"/>
  <c r="B17" i="5"/>
  <c r="N15" i="5"/>
  <c r="I17" i="5" l="1"/>
  <c r="E17" i="5" s="1"/>
  <c r="H17" i="5"/>
  <c r="C17" i="5" s="1"/>
  <c r="C23" i="7"/>
  <c r="C24" i="7" s="1"/>
  <c r="D22" i="7"/>
  <c r="A18" i="5"/>
  <c r="B18" i="5"/>
  <c r="N16" i="5"/>
  <c r="E23" i="7" l="1"/>
  <c r="F23" i="7" s="1"/>
  <c r="D23" i="7"/>
  <c r="I18" i="5"/>
  <c r="E18" i="5" s="1"/>
  <c r="H18" i="5"/>
  <c r="C18" i="5" s="1"/>
  <c r="N17" i="5"/>
  <c r="A19" i="5"/>
  <c r="B19" i="5"/>
  <c r="D24" i="7"/>
  <c r="E24" i="7"/>
  <c r="F24" i="7" s="1"/>
  <c r="C25" i="7"/>
  <c r="I19" i="5" l="1"/>
  <c r="E19" i="5" s="1"/>
  <c r="H19" i="5"/>
  <c r="C19" i="5" s="1"/>
  <c r="E25" i="7"/>
  <c r="F25" i="7" s="1"/>
  <c r="D25" i="7"/>
  <c r="C26" i="7"/>
  <c r="A20" i="5"/>
  <c r="B20" i="5"/>
  <c r="N18" i="5"/>
  <c r="I20" i="5" l="1"/>
  <c r="E20" i="5" s="1"/>
  <c r="H20" i="5"/>
  <c r="C20" i="5" s="1"/>
  <c r="N19" i="5"/>
  <c r="E26" i="7"/>
  <c r="F26" i="7" s="1"/>
  <c r="D26" i="7"/>
  <c r="C27" i="7"/>
  <c r="B21" i="5"/>
  <c r="A21" i="5"/>
  <c r="I21" i="5" l="1"/>
  <c r="E21" i="5" s="1"/>
  <c r="H21" i="5"/>
  <c r="C21" i="5" s="1"/>
  <c r="A22" i="5"/>
  <c r="B22" i="5"/>
  <c r="N20" i="5"/>
  <c r="D27" i="7"/>
  <c r="E27" i="7"/>
  <c r="F27" i="7" s="1"/>
  <c r="C28" i="7"/>
  <c r="I22" i="5" l="1"/>
  <c r="E22" i="5" s="1"/>
  <c r="H22" i="5"/>
  <c r="C22" i="5" s="1"/>
  <c r="E28" i="7"/>
  <c r="F28" i="7" s="1"/>
  <c r="D28" i="7"/>
  <c r="C29" i="7"/>
  <c r="A23" i="5"/>
  <c r="B23" i="5"/>
  <c r="N21" i="5"/>
  <c r="H23" i="5" l="1"/>
  <c r="C23" i="5" s="1"/>
  <c r="I23" i="5"/>
  <c r="E23" i="5" s="1"/>
  <c r="A24" i="5"/>
  <c r="B24" i="5"/>
  <c r="D29" i="7"/>
  <c r="E29" i="7"/>
  <c r="F29" i="7" s="1"/>
  <c r="C30" i="7"/>
  <c r="H24" i="5" l="1"/>
  <c r="C24" i="5" s="1"/>
  <c r="I24" i="5"/>
  <c r="E24" i="5" s="1"/>
  <c r="D30" i="7"/>
  <c r="E30" i="7"/>
  <c r="F30" i="7" s="1"/>
  <c r="C31" i="7"/>
  <c r="A25" i="5"/>
  <c r="B25" i="5"/>
  <c r="H25" i="5" l="1"/>
  <c r="C25" i="5" s="1"/>
  <c r="I25" i="5"/>
  <c r="E25" i="5" s="1"/>
  <c r="A26" i="5"/>
  <c r="B26" i="5"/>
  <c r="E31" i="7"/>
  <c r="F31" i="7" s="1"/>
  <c r="D31" i="7"/>
  <c r="C32" i="7"/>
  <c r="I26" i="5" l="1"/>
  <c r="E26" i="5" s="1"/>
  <c r="H26" i="5"/>
  <c r="C26" i="5" s="1"/>
  <c r="E32" i="7"/>
  <c r="F32" i="7" s="1"/>
  <c r="D32" i="7"/>
  <c r="C33" i="7"/>
  <c r="B27" i="5"/>
  <c r="A27" i="5"/>
  <c r="I27" i="5" l="1"/>
  <c r="E27" i="5" s="1"/>
  <c r="H27" i="5"/>
  <c r="C27" i="5" s="1"/>
  <c r="E33" i="7"/>
  <c r="F33" i="7" s="1"/>
  <c r="D33" i="7"/>
  <c r="C34" i="7"/>
  <c r="B28" i="5"/>
  <c r="A28" i="5"/>
  <c r="I28" i="5" l="1"/>
  <c r="E28" i="5" s="1"/>
  <c r="H28" i="5"/>
  <c r="C28" i="5" s="1"/>
  <c r="B29" i="5"/>
  <c r="A29" i="5"/>
  <c r="E34" i="7"/>
  <c r="F34" i="7" s="1"/>
  <c r="D34" i="7"/>
  <c r="C35" i="7"/>
  <c r="H29" i="5" l="1"/>
  <c r="C29" i="5" s="1"/>
  <c r="I29" i="5"/>
  <c r="E29" i="5" s="1"/>
  <c r="D35" i="7"/>
  <c r="E35" i="7"/>
  <c r="F35" i="7" s="1"/>
  <c r="C36" i="7"/>
  <c r="B30" i="5"/>
  <c r="A30" i="5"/>
  <c r="I30" i="5" l="1"/>
  <c r="E30" i="5" s="1"/>
  <c r="H30" i="5"/>
  <c r="C30" i="5" s="1"/>
  <c r="E36" i="7"/>
  <c r="F36" i="7" s="1"/>
  <c r="D36" i="7"/>
  <c r="C37" i="7"/>
  <c r="B31" i="5"/>
  <c r="A31" i="5"/>
  <c r="I31" i="5" l="1"/>
  <c r="E31" i="5" s="1"/>
  <c r="H31" i="5"/>
  <c r="C31" i="5" s="1"/>
  <c r="B32" i="5"/>
  <c r="A32" i="5"/>
  <c r="E37" i="7"/>
  <c r="F37" i="7" s="1"/>
  <c r="D37" i="7"/>
  <c r="C38" i="7"/>
  <c r="I32" i="5" l="1"/>
  <c r="E32" i="5" s="1"/>
  <c r="H32" i="5"/>
  <c r="C32" i="5" s="1"/>
  <c r="B33" i="5"/>
  <c r="A33" i="5"/>
  <c r="D38" i="7"/>
  <c r="E38" i="7"/>
  <c r="F38" i="7" s="1"/>
  <c r="C39" i="7"/>
  <c r="I33" i="5" l="1"/>
  <c r="E33" i="5" s="1"/>
  <c r="H33" i="5"/>
  <c r="C33" i="5" s="1"/>
  <c r="E39" i="7"/>
  <c r="F39" i="7" s="1"/>
  <c r="D39" i="7"/>
  <c r="C40" i="7"/>
  <c r="A34" i="5"/>
  <c r="B34" i="5"/>
  <c r="I34" i="5" l="1"/>
  <c r="E34" i="5" s="1"/>
  <c r="H34" i="5"/>
  <c r="C34" i="5" s="1"/>
  <c r="E40" i="7"/>
  <c r="F40" i="7" s="1"/>
  <c r="D40" i="7"/>
  <c r="C41" i="7"/>
  <c r="A35" i="5"/>
  <c r="B35" i="5"/>
  <c r="H35" i="5" l="1"/>
  <c r="C35" i="5" s="1"/>
  <c r="I35" i="5"/>
  <c r="E35" i="5" s="1"/>
  <c r="A36" i="5"/>
  <c r="B36" i="5"/>
  <c r="E41" i="7"/>
  <c r="F41" i="7" s="1"/>
  <c r="D41" i="7"/>
  <c r="C42" i="7"/>
  <c r="H36" i="5" l="1"/>
  <c r="C36" i="5" s="1"/>
  <c r="I36" i="5"/>
  <c r="E36" i="5" s="1"/>
  <c r="A37" i="5"/>
  <c r="B37" i="5"/>
  <c r="D42" i="7"/>
  <c r="E42" i="7"/>
  <c r="F42" i="7" s="1"/>
  <c r="C43" i="7"/>
  <c r="H37" i="5" l="1"/>
  <c r="C37" i="5" s="1"/>
  <c r="I37" i="5"/>
  <c r="E37" i="5" s="1"/>
  <c r="A38" i="5"/>
  <c r="B38" i="5"/>
  <c r="D43" i="7"/>
  <c r="E43" i="7"/>
  <c r="F43" i="7" s="1"/>
  <c r="C44" i="7"/>
  <c r="I38" i="5" l="1"/>
  <c r="E38" i="5" s="1"/>
  <c r="H38" i="5"/>
  <c r="C38" i="5" s="1"/>
  <c r="B39" i="5"/>
  <c r="A39" i="5"/>
  <c r="E44" i="7"/>
  <c r="F44" i="7" s="1"/>
  <c r="D44" i="7"/>
  <c r="C45" i="7"/>
  <c r="I39" i="5" l="1"/>
  <c r="E39" i="5" s="1"/>
  <c r="H39" i="5"/>
  <c r="C39" i="5" s="1"/>
  <c r="E45" i="7"/>
  <c r="F45" i="7" s="1"/>
  <c r="D45" i="7"/>
  <c r="C46" i="7"/>
  <c r="A40" i="5"/>
  <c r="B40" i="5"/>
  <c r="I40" i="5" l="1"/>
  <c r="E40" i="5" s="1"/>
  <c r="H40" i="5"/>
  <c r="C40" i="5" s="1"/>
  <c r="D46" i="7"/>
  <c r="E46" i="7"/>
  <c r="F46" i="7" s="1"/>
  <c r="C47" i="7"/>
  <c r="B41" i="5"/>
  <c r="A41" i="5"/>
  <c r="I41" i="5" l="1"/>
  <c r="E41" i="5" s="1"/>
  <c r="H41" i="5"/>
  <c r="C41" i="5" s="1"/>
  <c r="E47" i="7"/>
  <c r="F47" i="7" s="1"/>
  <c r="D47" i="7"/>
  <c r="C48" i="7"/>
  <c r="A42" i="5"/>
  <c r="B42" i="5"/>
  <c r="I42" i="5" l="1"/>
  <c r="E42" i="5" s="1"/>
  <c r="H42" i="5"/>
  <c r="C42" i="5" s="1"/>
  <c r="E48" i="7"/>
  <c r="F48" i="7" s="1"/>
  <c r="D48" i="7"/>
  <c r="C49" i="7"/>
  <c r="A43" i="5"/>
  <c r="B43" i="5"/>
  <c r="I43" i="5" l="1"/>
  <c r="E43" i="5" s="1"/>
  <c r="H43" i="5"/>
  <c r="C43" i="5" s="1"/>
  <c r="E49" i="7"/>
  <c r="F49" i="7" s="1"/>
  <c r="D49" i="7"/>
  <c r="C50" i="7"/>
  <c r="B44" i="5"/>
  <c r="A44" i="5"/>
  <c r="I44" i="5" l="1"/>
  <c r="E44" i="5" s="1"/>
  <c r="H44" i="5"/>
  <c r="C44" i="5" s="1"/>
  <c r="A45" i="5"/>
  <c r="B45" i="5"/>
  <c r="E50" i="7"/>
  <c r="F50" i="7" s="1"/>
  <c r="D50" i="7"/>
  <c r="C51" i="7"/>
  <c r="I45" i="5" l="1"/>
  <c r="E45" i="5" s="1"/>
  <c r="H45" i="5"/>
  <c r="C45" i="5" s="1"/>
  <c r="E51" i="7"/>
  <c r="F51" i="7" s="1"/>
  <c r="D51" i="7"/>
  <c r="C52" i="7"/>
  <c r="B46" i="5"/>
  <c r="A46" i="5"/>
  <c r="I46" i="5" l="1"/>
  <c r="E46" i="5" s="1"/>
  <c r="H46" i="5"/>
  <c r="C46" i="5" s="1"/>
  <c r="D52" i="7"/>
  <c r="E52" i="7"/>
  <c r="F52" i="7" s="1"/>
  <c r="C53" i="7"/>
  <c r="B47" i="5"/>
  <c r="A47" i="5"/>
  <c r="I47" i="5" l="1"/>
  <c r="E47" i="5" s="1"/>
  <c r="H47" i="5"/>
  <c r="C47" i="5" s="1"/>
  <c r="E53" i="7"/>
  <c r="F53" i="7" s="1"/>
  <c r="D53" i="7"/>
  <c r="C54" i="7"/>
  <c r="A48" i="5"/>
  <c r="B48" i="5"/>
  <c r="H48" i="5" l="1"/>
  <c r="C48" i="5" s="1"/>
  <c r="I48" i="5"/>
  <c r="E48" i="5" s="1"/>
  <c r="A49" i="5"/>
  <c r="B49" i="5"/>
  <c r="E54" i="7"/>
  <c r="F54" i="7" s="1"/>
  <c r="D54" i="7"/>
  <c r="C55" i="7"/>
  <c r="H49" i="5" l="1"/>
  <c r="C49" i="5" s="1"/>
  <c r="I49" i="5"/>
  <c r="E49" i="5" s="1"/>
  <c r="A50" i="5"/>
  <c r="B50" i="5"/>
  <c r="E55" i="7"/>
  <c r="F55" i="7" s="1"/>
  <c r="D55" i="7"/>
  <c r="C56" i="7"/>
  <c r="I50" i="5" l="1"/>
  <c r="E50" i="5" s="1"/>
  <c r="H50" i="5"/>
  <c r="C50" i="5" s="1"/>
  <c r="A51" i="5"/>
  <c r="B51" i="5"/>
  <c r="E56" i="7"/>
  <c r="F56" i="7" s="1"/>
  <c r="D56" i="7"/>
  <c r="C57" i="7"/>
  <c r="I51" i="5" l="1"/>
  <c r="E51" i="5" s="1"/>
  <c r="H51" i="5"/>
  <c r="C51" i="5" s="1"/>
  <c r="A52" i="5"/>
  <c r="B52" i="5"/>
  <c r="E57" i="7"/>
  <c r="F57" i="7" s="1"/>
  <c r="D57" i="7"/>
  <c r="C58" i="7"/>
  <c r="I52" i="5" l="1"/>
  <c r="E52" i="5" s="1"/>
  <c r="H52" i="5"/>
  <c r="C52" i="5" s="1"/>
  <c r="D58" i="7"/>
  <c r="E58" i="7"/>
  <c r="F58" i="7" s="1"/>
  <c r="C59" i="7"/>
  <c r="A53" i="5"/>
  <c r="B53" i="5"/>
  <c r="I53" i="5" l="1"/>
  <c r="E53" i="5" s="1"/>
  <c r="H53" i="5"/>
  <c r="C53" i="5" s="1"/>
  <c r="A54" i="5"/>
  <c r="B54" i="5"/>
  <c r="E59" i="7"/>
  <c r="F59" i="7" s="1"/>
  <c r="D59" i="7"/>
  <c r="C60" i="7"/>
  <c r="I54" i="5" l="1"/>
  <c r="E54" i="5" s="1"/>
  <c r="H54" i="5"/>
  <c r="C54" i="5" s="1"/>
  <c r="B55" i="5"/>
  <c r="A55" i="5"/>
  <c r="E60" i="7"/>
  <c r="F60" i="7" s="1"/>
  <c r="D60" i="7"/>
  <c r="C61" i="7"/>
  <c r="I55" i="5" l="1"/>
  <c r="E55" i="5" s="1"/>
  <c r="H55" i="5"/>
  <c r="C55" i="5" s="1"/>
  <c r="A56" i="5"/>
  <c r="B56" i="5"/>
  <c r="E61" i="7"/>
  <c r="F61" i="7" s="1"/>
  <c r="D61" i="7"/>
  <c r="C62" i="7"/>
  <c r="I56" i="5" l="1"/>
  <c r="E56" i="5" s="1"/>
  <c r="H56" i="5"/>
  <c r="C56" i="5" s="1"/>
  <c r="D62" i="7"/>
  <c r="E62" i="7"/>
  <c r="F62" i="7" s="1"/>
  <c r="C63" i="7"/>
  <c r="A57" i="5"/>
  <c r="B57" i="5"/>
  <c r="I57" i="5" l="1"/>
  <c r="E57" i="5" s="1"/>
  <c r="H57" i="5"/>
  <c r="C57" i="5" s="1"/>
  <c r="E63" i="7"/>
  <c r="F63" i="7" s="1"/>
  <c r="D63" i="7"/>
  <c r="C64" i="7"/>
  <c r="A58" i="5"/>
  <c r="B58" i="5"/>
  <c r="I58" i="5" l="1"/>
  <c r="E58" i="5" s="1"/>
  <c r="H58" i="5"/>
  <c r="C58" i="5" s="1"/>
  <c r="E64" i="7"/>
  <c r="F64" i="7" s="1"/>
  <c r="D64" i="7"/>
  <c r="C65" i="7"/>
  <c r="B59" i="5"/>
  <c r="A59" i="5"/>
  <c r="H59" i="5" l="1"/>
  <c r="C59" i="5" s="1"/>
  <c r="I59" i="5"/>
  <c r="E59" i="5" s="1"/>
  <c r="A60" i="5"/>
  <c r="B60" i="5"/>
  <c r="E65" i="7"/>
  <c r="F65" i="7" s="1"/>
  <c r="D65" i="7"/>
  <c r="C66" i="7"/>
  <c r="H60" i="5" l="1"/>
  <c r="C60" i="5" s="1"/>
  <c r="I60" i="5"/>
  <c r="E60" i="5" s="1"/>
  <c r="D66" i="7"/>
  <c r="E66" i="7"/>
  <c r="F66" i="7" s="1"/>
  <c r="C67" i="7"/>
  <c r="A61" i="5"/>
  <c r="B61" i="5"/>
  <c r="H61" i="5" l="1"/>
  <c r="C61" i="5" s="1"/>
  <c r="I61" i="5"/>
  <c r="E61" i="5" s="1"/>
  <c r="A62" i="5"/>
  <c r="B62" i="5"/>
  <c r="E67" i="7"/>
  <c r="F67" i="7" s="1"/>
  <c r="D67" i="7"/>
  <c r="C68" i="7"/>
  <c r="I62" i="5" l="1"/>
  <c r="E62" i="5" s="1"/>
  <c r="H62" i="5"/>
  <c r="C62" i="5" s="1"/>
  <c r="A63" i="5"/>
  <c r="B63" i="5"/>
  <c r="E68" i="7"/>
  <c r="F68" i="7" s="1"/>
  <c r="D68" i="7"/>
  <c r="C69" i="7"/>
  <c r="I63" i="5" l="1"/>
  <c r="E63" i="5" s="1"/>
  <c r="H63" i="5"/>
  <c r="C63" i="5" s="1"/>
  <c r="A64" i="5"/>
  <c r="B64" i="5"/>
  <c r="E69" i="7"/>
  <c r="F69" i="7" s="1"/>
  <c r="D69" i="7"/>
  <c r="C70" i="7"/>
  <c r="I64" i="5" l="1"/>
  <c r="E64" i="5" s="1"/>
  <c r="H64" i="5"/>
  <c r="C64" i="5" s="1"/>
  <c r="A65" i="5"/>
  <c r="B65" i="5"/>
  <c r="D70" i="7"/>
  <c r="E70" i="7"/>
  <c r="F70" i="7" s="1"/>
  <c r="C71" i="7"/>
  <c r="I65" i="5" l="1"/>
  <c r="E65" i="5" s="1"/>
  <c r="H65" i="5"/>
  <c r="C65" i="5" s="1"/>
  <c r="A66" i="5"/>
  <c r="B66" i="5"/>
  <c r="E71" i="7"/>
  <c r="F71" i="7" s="1"/>
  <c r="D71" i="7"/>
  <c r="C72" i="7"/>
  <c r="I66" i="5" l="1"/>
  <c r="E66" i="5" s="1"/>
  <c r="H66" i="5"/>
  <c r="C66" i="5" s="1"/>
  <c r="A67" i="5"/>
  <c r="B67" i="5"/>
  <c r="D72" i="7"/>
  <c r="E72" i="7"/>
  <c r="F72" i="7" s="1"/>
  <c r="C73" i="7"/>
  <c r="I67" i="5" l="1"/>
  <c r="E67" i="5" s="1"/>
  <c r="H67" i="5"/>
  <c r="C67" i="5" s="1"/>
  <c r="E73" i="7"/>
  <c r="F73" i="7" s="1"/>
  <c r="D73" i="7"/>
  <c r="C74" i="7"/>
  <c r="A68" i="5"/>
  <c r="B68" i="5"/>
  <c r="I68" i="5" l="1"/>
  <c r="E68" i="5" s="1"/>
  <c r="H68" i="5"/>
  <c r="C68" i="5" s="1"/>
  <c r="D74" i="7"/>
  <c r="E74" i="7"/>
  <c r="F74" i="7" s="1"/>
  <c r="C75" i="7"/>
  <c r="A69" i="5"/>
  <c r="B69" i="5"/>
  <c r="I69" i="5" l="1"/>
  <c r="E69" i="5" s="1"/>
  <c r="H69" i="5"/>
  <c r="C69" i="5" s="1"/>
  <c r="E75" i="7"/>
  <c r="F75" i="7" s="1"/>
  <c r="D75" i="7"/>
  <c r="C76" i="7"/>
  <c r="A70" i="5"/>
  <c r="B70" i="5"/>
  <c r="I70" i="5" l="1"/>
  <c r="E70" i="5" s="1"/>
  <c r="H70" i="5"/>
  <c r="C70" i="5" s="1"/>
  <c r="B71" i="5"/>
  <c r="A71" i="5"/>
  <c r="E76" i="7"/>
  <c r="F76" i="7" s="1"/>
  <c r="D76" i="7"/>
  <c r="C77" i="7"/>
  <c r="I71" i="5" l="1"/>
  <c r="E71" i="5" s="1"/>
  <c r="H71" i="5"/>
  <c r="C71" i="5" s="1"/>
  <c r="E77" i="7"/>
  <c r="F77" i="7" s="1"/>
  <c r="D77" i="7"/>
  <c r="C78" i="7"/>
  <c r="A72" i="5"/>
  <c r="B72" i="5"/>
  <c r="H72" i="5" l="1"/>
  <c r="C72" i="5" s="1"/>
  <c r="I72" i="5"/>
  <c r="E72" i="5" s="1"/>
  <c r="D78" i="7"/>
  <c r="E78" i="7"/>
  <c r="F78" i="7" s="1"/>
  <c r="C79" i="7"/>
  <c r="B73" i="5"/>
  <c r="A73" i="5"/>
  <c r="H73" i="5" l="1"/>
  <c r="C73" i="5" s="1"/>
  <c r="I73" i="5"/>
  <c r="E73" i="5" s="1"/>
  <c r="E79" i="7"/>
  <c r="F79" i="7" s="1"/>
  <c r="D79" i="7"/>
  <c r="C80" i="7"/>
  <c r="A74" i="5"/>
  <c r="B74" i="5"/>
  <c r="I74" i="5" l="1"/>
  <c r="E74" i="5" s="1"/>
  <c r="H74" i="5"/>
  <c r="C74" i="5" s="1"/>
  <c r="A75" i="5"/>
  <c r="B75" i="5"/>
  <c r="D80" i="7"/>
  <c r="E80" i="7"/>
  <c r="F80" i="7" s="1"/>
  <c r="C81" i="7"/>
  <c r="I75" i="5" l="1"/>
  <c r="E75" i="5" s="1"/>
  <c r="H75" i="5"/>
  <c r="C75" i="5" s="1"/>
  <c r="E81" i="7"/>
  <c r="F81" i="7" s="1"/>
  <c r="D81" i="7"/>
  <c r="C82" i="7"/>
  <c r="A76" i="5"/>
  <c r="B76" i="5"/>
  <c r="I76" i="5" l="1"/>
  <c r="E76" i="5" s="1"/>
  <c r="H76" i="5"/>
  <c r="C76" i="5" s="1"/>
  <c r="D82" i="7"/>
  <c r="E82" i="7"/>
  <c r="F82" i="7" s="1"/>
  <c r="C83" i="7"/>
  <c r="A77" i="5"/>
  <c r="B77" i="5"/>
  <c r="H77" i="5" l="1"/>
  <c r="C77" i="5" s="1"/>
  <c r="I77" i="5"/>
  <c r="E77" i="5" s="1"/>
  <c r="E83" i="7"/>
  <c r="F83" i="7" s="1"/>
  <c r="D83" i="7"/>
  <c r="C84" i="7"/>
  <c r="A78" i="5"/>
  <c r="B78" i="5"/>
  <c r="I78" i="5" l="1"/>
  <c r="E78" i="5" s="1"/>
  <c r="H78" i="5"/>
  <c r="C78" i="5" s="1"/>
  <c r="D84" i="7"/>
  <c r="E84" i="7"/>
  <c r="F84" i="7" s="1"/>
  <c r="C85" i="7"/>
  <c r="A79" i="5"/>
  <c r="B79" i="5"/>
  <c r="I79" i="5" l="1"/>
  <c r="E79" i="5" s="1"/>
  <c r="H79" i="5"/>
  <c r="C79" i="5" s="1"/>
  <c r="A80" i="5"/>
  <c r="B80" i="5"/>
  <c r="E85" i="7"/>
  <c r="F85" i="7" s="1"/>
  <c r="D85" i="7"/>
  <c r="C86" i="7"/>
  <c r="I80" i="5" l="1"/>
  <c r="E80" i="5" s="1"/>
  <c r="H80" i="5"/>
  <c r="A81" i="5"/>
  <c r="B81" i="5"/>
  <c r="D86" i="7"/>
  <c r="E86" i="7"/>
  <c r="F86" i="7" s="1"/>
  <c r="C87" i="7"/>
  <c r="I81" i="5" l="1"/>
  <c r="E81" i="5" s="1"/>
  <c r="H81" i="5"/>
  <c r="A82" i="5"/>
  <c r="B82" i="5"/>
  <c r="E87" i="7"/>
  <c r="F87" i="7" s="1"/>
  <c r="D87" i="7"/>
  <c r="C88" i="7"/>
  <c r="C80" i="5"/>
  <c r="H82" i="5" l="1"/>
  <c r="I82" i="5"/>
  <c r="E82" i="5" s="1"/>
  <c r="C81" i="5"/>
  <c r="A83" i="5"/>
  <c r="B83" i="5"/>
  <c r="E88" i="7"/>
  <c r="F88" i="7" s="1"/>
  <c r="D88" i="7"/>
  <c r="C89" i="7"/>
  <c r="C82" i="5" l="1"/>
  <c r="H83" i="5"/>
  <c r="C83" i="5" s="1"/>
  <c r="I83" i="5"/>
  <c r="E83" i="5" s="1"/>
  <c r="A84" i="5"/>
  <c r="B84" i="5"/>
  <c r="E89" i="7"/>
  <c r="F89" i="7" s="1"/>
  <c r="D89" i="7"/>
  <c r="C90" i="7"/>
  <c r="H84" i="5" l="1"/>
  <c r="C84" i="5" s="1"/>
  <c r="I84" i="5"/>
  <c r="E84" i="5" s="1"/>
  <c r="B85" i="5"/>
  <c r="A85" i="5"/>
  <c r="D90" i="7"/>
  <c r="E90" i="7"/>
  <c r="F90" i="7" s="1"/>
  <c r="C91" i="7"/>
  <c r="H85" i="5" l="1"/>
  <c r="C85" i="5" s="1"/>
  <c r="I85" i="5"/>
  <c r="E85" i="5" s="1"/>
  <c r="E91" i="7"/>
  <c r="F91" i="7" s="1"/>
  <c r="D91" i="7"/>
  <c r="C92" i="7"/>
  <c r="A86" i="5"/>
  <c r="B86" i="5"/>
  <c r="I86" i="5" l="1"/>
  <c r="E86" i="5" s="1"/>
  <c r="H86" i="5"/>
  <c r="C86" i="5" s="1"/>
  <c r="E92" i="7"/>
  <c r="F92" i="7" s="1"/>
  <c r="D92" i="7"/>
  <c r="C93" i="7"/>
  <c r="B87" i="5"/>
  <c r="A87" i="5"/>
  <c r="I87" i="5" l="1"/>
  <c r="E87" i="5" s="1"/>
  <c r="H87" i="5"/>
  <c r="C87" i="5" s="1"/>
  <c r="E93" i="7"/>
  <c r="F93" i="7" s="1"/>
  <c r="D93" i="7"/>
  <c r="C94" i="7"/>
  <c r="A88" i="5"/>
  <c r="B88" i="5"/>
  <c r="I88" i="5" l="1"/>
  <c r="E88" i="5" s="1"/>
  <c r="H88" i="5"/>
  <c r="C88" i="5" s="1"/>
  <c r="E94" i="7"/>
  <c r="F94" i="7" s="1"/>
  <c r="D94" i="7"/>
  <c r="C95" i="7"/>
  <c r="A89" i="5"/>
  <c r="B89" i="5"/>
  <c r="I89" i="5" l="1"/>
  <c r="E89" i="5" s="1"/>
  <c r="H89" i="5"/>
  <c r="C89" i="5" s="1"/>
  <c r="A90" i="5"/>
  <c r="B90" i="5"/>
  <c r="E95" i="7"/>
  <c r="F95" i="7" s="1"/>
  <c r="D95" i="7"/>
  <c r="C96" i="7"/>
  <c r="I90" i="5" l="1"/>
  <c r="E90" i="5" s="1"/>
  <c r="H90" i="5"/>
  <c r="C90" i="5" s="1"/>
  <c r="D96" i="7"/>
  <c r="E96" i="7"/>
  <c r="F96" i="7" s="1"/>
  <c r="C97" i="7"/>
  <c r="B91" i="5"/>
  <c r="A91" i="5"/>
  <c r="I91" i="5" l="1"/>
  <c r="E91" i="5" s="1"/>
  <c r="H91" i="5"/>
  <c r="C91" i="5" s="1"/>
  <c r="E97" i="7"/>
  <c r="F97" i="7" s="1"/>
  <c r="D97" i="7"/>
  <c r="C98" i="7"/>
  <c r="B92" i="5"/>
  <c r="A92" i="5"/>
  <c r="I92" i="5" l="1"/>
  <c r="E92" i="5" s="1"/>
  <c r="H92" i="5"/>
  <c r="C92" i="5" s="1"/>
  <c r="A93" i="5"/>
  <c r="B93" i="5"/>
  <c r="E98" i="7"/>
  <c r="F98" i="7" s="1"/>
  <c r="D98" i="7"/>
  <c r="C99" i="7"/>
  <c r="I93" i="5" l="1"/>
  <c r="E93" i="5" s="1"/>
  <c r="H93" i="5"/>
  <c r="C93" i="5" s="1"/>
  <c r="A94" i="5"/>
  <c r="B94" i="5"/>
  <c r="E99" i="7"/>
  <c r="F99" i="7" s="1"/>
  <c r="D99" i="7"/>
  <c r="C100" i="7"/>
  <c r="I94" i="5" l="1"/>
  <c r="E94" i="5" s="1"/>
  <c r="H94" i="5"/>
  <c r="C94" i="5" s="1"/>
  <c r="B95" i="5"/>
  <c r="A95" i="5"/>
  <c r="E100" i="7"/>
  <c r="F100" i="7" s="1"/>
  <c r="D100" i="7"/>
  <c r="C101" i="7"/>
  <c r="I95" i="5" l="1"/>
  <c r="E95" i="5" s="1"/>
  <c r="H95" i="5"/>
  <c r="C95" i="5" s="1"/>
  <c r="E101" i="7"/>
  <c r="F101" i="7" s="1"/>
  <c r="D101" i="7"/>
  <c r="C102" i="7"/>
  <c r="A96" i="5"/>
  <c r="B96" i="5"/>
  <c r="H96" i="5" l="1"/>
  <c r="C96" i="5" s="1"/>
  <c r="I96" i="5"/>
  <c r="E96" i="5" s="1"/>
  <c r="D102" i="7"/>
  <c r="E102" i="7"/>
  <c r="F102" i="7" s="1"/>
  <c r="C103" i="7"/>
  <c r="B97" i="5"/>
  <c r="A97" i="5"/>
  <c r="H97" i="5" l="1"/>
  <c r="C97" i="5" s="1"/>
  <c r="I97" i="5"/>
  <c r="E97" i="5" s="1"/>
  <c r="A98" i="5"/>
  <c r="B98" i="5"/>
  <c r="E103" i="7"/>
  <c r="F103" i="7" s="1"/>
  <c r="D103" i="7"/>
  <c r="C104" i="7"/>
  <c r="I98" i="5" l="1"/>
  <c r="E98" i="5" s="1"/>
  <c r="H98" i="5"/>
  <c r="C98" i="5" s="1"/>
  <c r="E104" i="7"/>
  <c r="F104" i="7" s="1"/>
  <c r="D104" i="7"/>
  <c r="C105" i="7"/>
  <c r="B99" i="5"/>
  <c r="A99" i="5"/>
  <c r="I99" i="5" l="1"/>
  <c r="E99" i="5" s="1"/>
  <c r="H99" i="5"/>
  <c r="C99" i="5" s="1"/>
  <c r="E105" i="7"/>
  <c r="F105" i="7" s="1"/>
  <c r="D105" i="7"/>
  <c r="C106" i="7"/>
  <c r="A100" i="5"/>
  <c r="B100" i="5"/>
  <c r="I100" i="5" l="1"/>
  <c r="E100" i="5" s="1"/>
  <c r="H100" i="5"/>
  <c r="C100" i="5" s="1"/>
  <c r="B101" i="5"/>
  <c r="A101" i="5"/>
  <c r="E106" i="7"/>
  <c r="F106" i="7" s="1"/>
  <c r="D106" i="7"/>
  <c r="C107" i="7"/>
  <c r="I101" i="5" l="1"/>
  <c r="E101" i="5" s="1"/>
  <c r="H101" i="5"/>
  <c r="C101" i="5" s="1"/>
  <c r="E107" i="7"/>
  <c r="F107" i="7" s="1"/>
  <c r="D107" i="7"/>
  <c r="C108" i="7"/>
  <c r="A102" i="5"/>
  <c r="B102" i="5"/>
  <c r="I102" i="5" l="1"/>
  <c r="E102" i="5" s="1"/>
  <c r="H102" i="5"/>
  <c r="C102" i="5" s="1"/>
  <c r="A103" i="5"/>
  <c r="B103" i="5"/>
  <c r="D108" i="7"/>
  <c r="E108" i="7"/>
  <c r="F108" i="7" s="1"/>
  <c r="C109" i="7"/>
  <c r="I103" i="5" l="1"/>
  <c r="E103" i="5" s="1"/>
  <c r="H103" i="5"/>
  <c r="C103" i="5" s="1"/>
  <c r="E109" i="7"/>
  <c r="F109" i="7" s="1"/>
  <c r="D109" i="7"/>
  <c r="C110" i="7"/>
  <c r="A104" i="5"/>
  <c r="B104" i="5"/>
  <c r="I104" i="5" l="1"/>
  <c r="E104" i="5" s="1"/>
  <c r="H104" i="5"/>
  <c r="C104" i="5" s="1"/>
  <c r="E110" i="7"/>
  <c r="F110" i="7" s="1"/>
  <c r="D110" i="7"/>
  <c r="C111" i="7"/>
  <c r="B105" i="5"/>
  <c r="A105" i="5"/>
  <c r="I105" i="5" l="1"/>
  <c r="E105" i="5" s="1"/>
  <c r="H105" i="5"/>
  <c r="C105" i="5" s="1"/>
  <c r="E111" i="7"/>
  <c r="F111" i="7" s="1"/>
  <c r="D111" i="7"/>
  <c r="C112" i="7"/>
  <c r="A106" i="5"/>
  <c r="B106" i="5"/>
  <c r="I106" i="5" l="1"/>
  <c r="E106" i="5" s="1"/>
  <c r="H106" i="5"/>
  <c r="C106" i="5" s="1"/>
  <c r="D112" i="7"/>
  <c r="E112" i="7"/>
  <c r="F112" i="7" s="1"/>
  <c r="C113" i="7"/>
  <c r="B107" i="5"/>
  <c r="A107" i="5"/>
  <c r="H107" i="5" l="1"/>
  <c r="C107" i="5" s="1"/>
  <c r="I107" i="5"/>
  <c r="E107" i="5" s="1"/>
  <c r="E113" i="7"/>
  <c r="F113" i="7" s="1"/>
  <c r="D113" i="7"/>
  <c r="C114" i="7"/>
  <c r="A108" i="5"/>
  <c r="B108" i="5"/>
  <c r="H108" i="5" l="1"/>
  <c r="C108" i="5" s="1"/>
  <c r="I108" i="5"/>
  <c r="E108" i="5" s="1"/>
  <c r="E114" i="7"/>
  <c r="F114" i="7" s="1"/>
  <c r="D114" i="7"/>
  <c r="C115" i="7"/>
  <c r="B109" i="5"/>
  <c r="A109" i="5"/>
  <c r="H109" i="5" l="1"/>
  <c r="C109" i="5" s="1"/>
  <c r="I109" i="5"/>
  <c r="E109" i="5" s="1"/>
  <c r="A110" i="5"/>
  <c r="B110" i="5"/>
  <c r="E115" i="7"/>
  <c r="F115" i="7" s="1"/>
  <c r="D115" i="7"/>
  <c r="C116" i="7"/>
  <c r="I110" i="5" l="1"/>
  <c r="E110" i="5" s="1"/>
  <c r="H110" i="5"/>
  <c r="C110" i="5" s="1"/>
  <c r="B111" i="5"/>
  <c r="A111" i="5"/>
  <c r="E116" i="7"/>
  <c r="F116" i="7" s="1"/>
  <c r="D116" i="7"/>
  <c r="C117" i="7"/>
  <c r="I111" i="5" l="1"/>
  <c r="E111" i="5" s="1"/>
  <c r="H111" i="5"/>
  <c r="C111" i="5" s="1"/>
  <c r="E117" i="7"/>
  <c r="F117" i="7" s="1"/>
  <c r="D117" i="7"/>
  <c r="C118" i="7"/>
  <c r="A112" i="5"/>
  <c r="B112" i="5"/>
  <c r="I112" i="5" l="1"/>
  <c r="E112" i="5" s="1"/>
  <c r="H112" i="5"/>
  <c r="C112" i="5" s="1"/>
  <c r="B113" i="5"/>
  <c r="A113" i="5"/>
  <c r="E118" i="7"/>
  <c r="F118" i="7" s="1"/>
  <c r="D118" i="7"/>
  <c r="C119" i="7"/>
  <c r="I113" i="5" l="1"/>
  <c r="E113" i="5" s="1"/>
  <c r="H113" i="5"/>
  <c r="C113" i="5" s="1"/>
  <c r="E119" i="7"/>
  <c r="F119" i="7" s="1"/>
  <c r="D119" i="7"/>
  <c r="C120" i="7"/>
  <c r="A114" i="5"/>
  <c r="B114" i="5"/>
  <c r="I114" i="5" l="1"/>
  <c r="E114" i="5" s="1"/>
  <c r="H114" i="5"/>
  <c r="C114" i="5" s="1"/>
  <c r="B115" i="5"/>
  <c r="A115" i="5"/>
  <c r="E120" i="7"/>
  <c r="F120" i="7" s="1"/>
  <c r="D120" i="7"/>
  <c r="C121" i="7"/>
  <c r="I115" i="5" l="1"/>
  <c r="E115" i="5" s="1"/>
  <c r="H115" i="5"/>
  <c r="C115" i="5" s="1"/>
  <c r="A116" i="5"/>
  <c r="B116" i="5"/>
  <c r="E121" i="7"/>
  <c r="F121" i="7" s="1"/>
  <c r="D121" i="7"/>
  <c r="C122" i="7"/>
  <c r="I116" i="5" l="1"/>
  <c r="E116" i="5" s="1"/>
  <c r="H116" i="5"/>
  <c r="C116" i="5" s="1"/>
  <c r="D122" i="7"/>
  <c r="E122" i="7"/>
  <c r="F122" i="7" s="1"/>
  <c r="C123" i="7"/>
  <c r="B117" i="5"/>
  <c r="A117" i="5"/>
  <c r="I117" i="5" l="1"/>
  <c r="E117" i="5" s="1"/>
  <c r="H117" i="5"/>
  <c r="C117" i="5" s="1"/>
  <c r="E123" i="7"/>
  <c r="F123" i="7" s="1"/>
  <c r="D123" i="7"/>
  <c r="C124" i="7"/>
  <c r="A118" i="5"/>
  <c r="B118" i="5"/>
  <c r="I118" i="5" l="1"/>
  <c r="E118" i="5" s="1"/>
  <c r="H118" i="5"/>
  <c r="C118" i="5" s="1"/>
  <c r="E124" i="7"/>
  <c r="F124" i="7" s="1"/>
  <c r="D124" i="7"/>
  <c r="C125" i="7"/>
  <c r="A119" i="5"/>
  <c r="B119" i="5"/>
  <c r="H119" i="5" l="1"/>
  <c r="C119" i="5" s="1"/>
  <c r="I119" i="5"/>
  <c r="E119" i="5" s="1"/>
  <c r="E125" i="7"/>
  <c r="F125" i="7" s="1"/>
  <c r="D125" i="7"/>
  <c r="C126" i="7"/>
  <c r="A120" i="5"/>
  <c r="B120" i="5"/>
  <c r="H120" i="5" l="1"/>
  <c r="C120" i="5" s="1"/>
  <c r="I120" i="5"/>
  <c r="E120" i="5" s="1"/>
  <c r="E126" i="7"/>
  <c r="F126" i="7" s="1"/>
  <c r="D126" i="7"/>
  <c r="C127" i="7"/>
  <c r="A121" i="5"/>
  <c r="B121" i="5"/>
  <c r="H121" i="5" l="1"/>
  <c r="C121" i="5" s="1"/>
  <c r="I121" i="5"/>
  <c r="E121" i="5" s="1"/>
  <c r="A122" i="5"/>
  <c r="B122" i="5"/>
  <c r="E127" i="7"/>
  <c r="F127" i="7" s="1"/>
  <c r="D127" i="7"/>
  <c r="C128" i="7"/>
  <c r="I122" i="5" l="1"/>
  <c r="E122" i="5" s="1"/>
  <c r="H122" i="5"/>
  <c r="C122" i="5" s="1"/>
  <c r="B123" i="5"/>
  <c r="A123" i="5"/>
  <c r="D128" i="7"/>
  <c r="E128" i="7"/>
  <c r="F128" i="7" s="1"/>
  <c r="C129" i="7"/>
  <c r="I123" i="5" l="1"/>
  <c r="E123" i="5" s="1"/>
  <c r="H123" i="5"/>
  <c r="C123" i="5" s="1"/>
  <c r="E129" i="7"/>
  <c r="F129" i="7" s="1"/>
  <c r="D129" i="7"/>
  <c r="C130" i="7"/>
  <c r="A124" i="5"/>
  <c r="B124" i="5"/>
  <c r="I124" i="5" l="1"/>
  <c r="E124" i="5" s="1"/>
  <c r="H124" i="5"/>
  <c r="C124" i="5" s="1"/>
  <c r="A125" i="5"/>
  <c r="B125" i="5"/>
  <c r="E130" i="7"/>
  <c r="F130" i="7" s="1"/>
  <c r="D130" i="7"/>
  <c r="C131" i="7"/>
  <c r="H125" i="5" l="1"/>
  <c r="C125" i="5" s="1"/>
  <c r="I125" i="5"/>
  <c r="E125" i="5" s="1"/>
  <c r="E131" i="7"/>
  <c r="F131" i="7" s="1"/>
  <c r="D131" i="7"/>
  <c r="C132" i="7"/>
  <c r="A126" i="5"/>
  <c r="B126" i="5"/>
  <c r="I126" i="5" l="1"/>
  <c r="E126" i="5" s="1"/>
  <c r="H126" i="5"/>
  <c r="C126" i="5" s="1"/>
  <c r="E132" i="7"/>
  <c r="F132" i="7" s="1"/>
  <c r="D132" i="7"/>
  <c r="C133" i="7"/>
  <c r="B127" i="5"/>
  <c r="A127" i="5"/>
  <c r="I127" i="5" l="1"/>
  <c r="E127" i="5" s="1"/>
  <c r="H127" i="5"/>
  <c r="C127" i="5" s="1"/>
  <c r="A128" i="5"/>
  <c r="B128" i="5"/>
  <c r="E133" i="7"/>
  <c r="F133" i="7" s="1"/>
  <c r="D133" i="7"/>
  <c r="C134" i="7"/>
  <c r="I128" i="5" l="1"/>
  <c r="E128" i="5" s="1"/>
  <c r="H128" i="5"/>
  <c r="C128" i="5" s="1"/>
  <c r="A129" i="5"/>
  <c r="B129" i="5"/>
  <c r="D134" i="7"/>
  <c r="E134" i="7"/>
  <c r="F134" i="7" s="1"/>
  <c r="C135" i="7"/>
  <c r="I129" i="5" l="1"/>
  <c r="E129" i="5" s="1"/>
  <c r="H129" i="5"/>
  <c r="C129" i="5" s="1"/>
  <c r="A130" i="5"/>
  <c r="B130" i="5"/>
  <c r="E135" i="7"/>
  <c r="F135" i="7" s="1"/>
  <c r="D135" i="7"/>
  <c r="C136" i="7"/>
  <c r="I130" i="5" l="1"/>
  <c r="E130" i="5" s="1"/>
  <c r="H130" i="5"/>
  <c r="E136" i="7"/>
  <c r="F136" i="7" s="1"/>
  <c r="D136" i="7"/>
  <c r="C137" i="7"/>
  <c r="B131" i="5"/>
  <c r="A131" i="5"/>
  <c r="H131" i="5" l="1"/>
  <c r="I131" i="5"/>
  <c r="E131" i="5" s="1"/>
  <c r="C130" i="5"/>
  <c r="D137" i="7"/>
  <c r="E137" i="7"/>
  <c r="F137" i="7" s="1"/>
  <c r="C138" i="7"/>
  <c r="A132" i="5"/>
  <c r="B132" i="5"/>
  <c r="C131" i="5" l="1"/>
  <c r="H132" i="5"/>
  <c r="C132" i="5" s="1"/>
  <c r="I132" i="5"/>
  <c r="E132" i="5" s="1"/>
  <c r="A133" i="5"/>
  <c r="B133" i="5"/>
  <c r="E138" i="7"/>
  <c r="F138" i="7" s="1"/>
  <c r="D138" i="7"/>
  <c r="C139" i="7"/>
  <c r="H133" i="5" l="1"/>
  <c r="C133" i="5" s="1"/>
  <c r="I133" i="5"/>
  <c r="E133" i="5" s="1"/>
  <c r="B134" i="5"/>
  <c r="A134" i="5"/>
  <c r="E139" i="7"/>
  <c r="F139" i="7" s="1"/>
  <c r="D139" i="7"/>
  <c r="C140" i="7"/>
  <c r="I134" i="5" l="1"/>
  <c r="E134" i="5" s="1"/>
  <c r="H134" i="5"/>
  <c r="C134" i="5" s="1"/>
  <c r="A135" i="5"/>
  <c r="B135" i="5"/>
  <c r="E140" i="7"/>
  <c r="F140" i="7" s="1"/>
  <c r="D140" i="7"/>
  <c r="C141" i="7"/>
  <c r="I135" i="5" l="1"/>
  <c r="E135" i="5" s="1"/>
  <c r="H135" i="5"/>
  <c r="C135" i="5" s="1"/>
  <c r="A136" i="5"/>
  <c r="B136" i="5"/>
  <c r="E141" i="7"/>
  <c r="F141" i="7" s="1"/>
  <c r="D141" i="7"/>
  <c r="C142" i="7"/>
  <c r="I136" i="5" l="1"/>
  <c r="E136" i="5" s="1"/>
  <c r="H136" i="5"/>
  <c r="C136" i="5" s="1"/>
  <c r="E142" i="7"/>
  <c r="F142" i="7" s="1"/>
  <c r="D142" i="7"/>
  <c r="C143" i="7"/>
  <c r="A137" i="5"/>
  <c r="B137" i="5"/>
  <c r="I137" i="5" l="1"/>
  <c r="E137" i="5" s="1"/>
  <c r="H137" i="5"/>
  <c r="C137" i="5" s="1"/>
  <c r="B138" i="5"/>
  <c r="A138" i="5"/>
  <c r="E143" i="7"/>
  <c r="F143" i="7" s="1"/>
  <c r="D143" i="7"/>
  <c r="C144" i="7"/>
  <c r="I138" i="5" l="1"/>
  <c r="E138" i="5" s="1"/>
  <c r="H138" i="5"/>
  <c r="C138" i="5" s="1"/>
  <c r="A139" i="5"/>
  <c r="B139" i="5"/>
  <c r="E144" i="7"/>
  <c r="F144" i="7" s="1"/>
  <c r="D144" i="7"/>
  <c r="C145" i="7"/>
  <c r="I139" i="5" l="1"/>
  <c r="E139" i="5" s="1"/>
  <c r="H139" i="5"/>
  <c r="C139" i="5" s="1"/>
  <c r="B140" i="5"/>
  <c r="A140" i="5"/>
  <c r="E145" i="7"/>
  <c r="F145" i="7" s="1"/>
  <c r="D145" i="7"/>
  <c r="C146" i="7"/>
  <c r="I140" i="5" l="1"/>
  <c r="E140" i="5" s="1"/>
  <c r="H140" i="5"/>
  <c r="C140" i="5" s="1"/>
  <c r="B141" i="5"/>
  <c r="A141" i="5"/>
  <c r="E146" i="7"/>
  <c r="F146" i="7" s="1"/>
  <c r="D146" i="7"/>
  <c r="C147" i="7"/>
  <c r="I141" i="5" l="1"/>
  <c r="E141" i="5" s="1"/>
  <c r="H141" i="5"/>
  <c r="C141" i="5" s="1"/>
  <c r="B142" i="5"/>
  <c r="A142" i="5"/>
  <c r="D147" i="7"/>
  <c r="E147" i="7"/>
  <c r="F147" i="7" s="1"/>
  <c r="C148" i="7"/>
  <c r="I142" i="5" l="1"/>
  <c r="E142" i="5" s="1"/>
  <c r="H142" i="5"/>
  <c r="C142" i="5" s="1"/>
  <c r="E148" i="7"/>
  <c r="F148" i="7" s="1"/>
  <c r="D148" i="7"/>
  <c r="C149" i="7"/>
  <c r="A143" i="5"/>
  <c r="B143" i="5"/>
  <c r="I143" i="5" l="1"/>
  <c r="E143" i="5" s="1"/>
  <c r="H143" i="5"/>
  <c r="C143" i="5" s="1"/>
  <c r="B144" i="5"/>
  <c r="A144" i="5"/>
  <c r="D149" i="7"/>
  <c r="E149" i="7"/>
  <c r="F149" i="7" s="1"/>
  <c r="C150" i="7"/>
  <c r="H144" i="5" l="1"/>
  <c r="C144" i="5" s="1"/>
  <c r="I144" i="5"/>
  <c r="E144" i="5" s="1"/>
  <c r="E150" i="7"/>
  <c r="F150" i="7" s="1"/>
  <c r="D150" i="7"/>
  <c r="C151" i="7"/>
  <c r="A145" i="5"/>
  <c r="B145" i="5"/>
  <c r="H145" i="5" l="1"/>
  <c r="C145" i="5" s="1"/>
  <c r="I145" i="5"/>
  <c r="E145" i="5" s="1"/>
  <c r="D151" i="7"/>
  <c r="E151" i="7"/>
  <c r="F151" i="7" s="1"/>
  <c r="C152" i="7"/>
  <c r="B146" i="5"/>
  <c r="A146" i="5"/>
  <c r="I146" i="5" l="1"/>
  <c r="E146" i="5" s="1"/>
  <c r="H146" i="5"/>
  <c r="C146" i="5" s="1"/>
  <c r="E152" i="7"/>
  <c r="F152" i="7" s="1"/>
  <c r="D152" i="7"/>
  <c r="C153" i="7"/>
  <c r="A147" i="5"/>
  <c r="B147" i="5"/>
  <c r="I147" i="5" l="1"/>
  <c r="H147" i="5"/>
  <c r="C147" i="5" s="1"/>
  <c r="D153" i="7"/>
  <c r="E153" i="7"/>
  <c r="F153" i="7" s="1"/>
  <c r="C154" i="7"/>
  <c r="A148" i="5"/>
  <c r="B148" i="5"/>
  <c r="I148" i="5" l="1"/>
  <c r="H148" i="5"/>
  <c r="C148" i="5" s="1"/>
  <c r="A149" i="5"/>
  <c r="B149" i="5"/>
  <c r="E154" i="7"/>
  <c r="F154" i="7" s="1"/>
  <c r="D154" i="7"/>
  <c r="C155" i="7"/>
  <c r="E147" i="5"/>
  <c r="I149" i="5" l="1"/>
  <c r="H149" i="5"/>
  <c r="E148" i="5"/>
  <c r="A150" i="5"/>
  <c r="B150" i="5"/>
  <c r="D155" i="7"/>
  <c r="E155" i="7"/>
  <c r="F155" i="7" s="1"/>
  <c r="C156" i="7"/>
  <c r="E149" i="5" l="1"/>
  <c r="I150" i="5"/>
  <c r="E150" i="5" s="1"/>
  <c r="H150" i="5"/>
  <c r="C149" i="5"/>
  <c r="E156" i="7"/>
  <c r="F156" i="7" s="1"/>
  <c r="D156" i="7"/>
  <c r="C157" i="7"/>
  <c r="B151" i="5"/>
  <c r="A151" i="5"/>
  <c r="C150" i="5" l="1"/>
  <c r="I151" i="5"/>
  <c r="E151" i="5" s="1"/>
  <c r="H151" i="5"/>
  <c r="C151" i="5" s="1"/>
  <c r="D157" i="7"/>
  <c r="E157" i="7"/>
  <c r="F157" i="7" s="1"/>
  <c r="C158" i="7"/>
  <c r="B152" i="5"/>
  <c r="A152" i="5"/>
  <c r="I152" i="5" l="1"/>
  <c r="E152" i="5" s="1"/>
  <c r="H152" i="5"/>
  <c r="C152" i="5" s="1"/>
  <c r="D158" i="7"/>
  <c r="E158" i="7"/>
  <c r="F158" i="7" s="1"/>
  <c r="C159" i="7"/>
  <c r="B153" i="5"/>
  <c r="A153" i="5"/>
  <c r="I153" i="5" l="1"/>
  <c r="E153" i="5" s="1"/>
  <c r="H153" i="5"/>
  <c r="C153" i="5" s="1"/>
  <c r="D159" i="7"/>
  <c r="E159" i="7"/>
  <c r="F159" i="7" s="1"/>
  <c r="C160" i="7"/>
  <c r="A154" i="5"/>
  <c r="B154" i="5"/>
  <c r="H154" i="5" l="1"/>
  <c r="C154" i="5" s="1"/>
  <c r="I154" i="5"/>
  <c r="E154" i="5" s="1"/>
  <c r="E160" i="7"/>
  <c r="F160" i="7" s="1"/>
  <c r="D160" i="7"/>
  <c r="C161" i="7"/>
  <c r="B155" i="5"/>
  <c r="A155" i="5"/>
  <c r="H155" i="5" l="1"/>
  <c r="C155" i="5" s="1"/>
  <c r="I155" i="5"/>
  <c r="E155" i="5" s="1"/>
  <c r="D161" i="7"/>
  <c r="E161" i="7"/>
  <c r="F161" i="7" s="1"/>
  <c r="C162" i="7"/>
  <c r="A156" i="5"/>
  <c r="B156" i="5"/>
  <c r="H156" i="5" l="1"/>
  <c r="C156" i="5" s="1"/>
  <c r="I156" i="5"/>
  <c r="E156" i="5" s="1"/>
  <c r="A157" i="5"/>
  <c r="B157" i="5"/>
  <c r="D162" i="7"/>
  <c r="E162" i="7"/>
  <c r="F162" i="7" s="1"/>
  <c r="C163" i="7"/>
  <c r="H157" i="5" l="1"/>
  <c r="C157" i="5" s="1"/>
  <c r="I157" i="5"/>
  <c r="E157" i="5" s="1"/>
  <c r="B158" i="5"/>
  <c r="A158" i="5"/>
  <c r="D163" i="7"/>
  <c r="E163" i="7"/>
  <c r="F163" i="7" s="1"/>
  <c r="C164" i="7"/>
  <c r="I158" i="5" l="1"/>
  <c r="E158" i="5" s="1"/>
  <c r="H158" i="5"/>
  <c r="C158" i="5" s="1"/>
  <c r="E164" i="7"/>
  <c r="F164" i="7" s="1"/>
  <c r="D164" i="7"/>
  <c r="C165" i="7"/>
  <c r="A159" i="5"/>
  <c r="B159" i="5"/>
  <c r="I159" i="5" l="1"/>
  <c r="E159" i="5" s="1"/>
  <c r="H159" i="5"/>
  <c r="C159" i="5" s="1"/>
  <c r="B160" i="5"/>
  <c r="A160" i="5"/>
  <c r="D165" i="7"/>
  <c r="E165" i="7"/>
  <c r="F165" i="7" s="1"/>
  <c r="C166" i="7"/>
  <c r="I160" i="5" l="1"/>
  <c r="E160" i="5" s="1"/>
  <c r="H160" i="5"/>
  <c r="C160" i="5" s="1"/>
  <c r="A161" i="5"/>
  <c r="B161" i="5"/>
  <c r="D166" i="7"/>
  <c r="E166" i="7"/>
  <c r="F166" i="7" s="1"/>
  <c r="C167" i="7"/>
  <c r="H161" i="5" l="1"/>
  <c r="C161" i="5" s="1"/>
  <c r="I161" i="5"/>
  <c r="E161" i="5" s="1"/>
  <c r="D167" i="7"/>
  <c r="E167" i="7"/>
  <c r="F167" i="7" s="1"/>
  <c r="C168" i="7"/>
  <c r="B162" i="5"/>
  <c r="A162" i="5"/>
  <c r="I162" i="5" l="1"/>
  <c r="E162" i="5" s="1"/>
  <c r="H162" i="5"/>
  <c r="C162" i="5" s="1"/>
  <c r="A163" i="5"/>
  <c r="B163" i="5"/>
  <c r="E168" i="7"/>
  <c r="F168" i="7" s="1"/>
  <c r="D168" i="7"/>
  <c r="C169" i="7"/>
  <c r="I163" i="5" l="1"/>
  <c r="E163" i="5" s="1"/>
  <c r="H163" i="5"/>
  <c r="C163" i="5" s="1"/>
  <c r="D169" i="7"/>
  <c r="E169" i="7"/>
  <c r="F169" i="7" s="1"/>
  <c r="C170" i="7"/>
  <c r="B164" i="5"/>
  <c r="A164" i="5"/>
  <c r="I164" i="5" l="1"/>
  <c r="E164" i="5" s="1"/>
  <c r="H164" i="5"/>
  <c r="C164" i="5" s="1"/>
  <c r="D170" i="7"/>
  <c r="E170" i="7"/>
  <c r="F170" i="7" s="1"/>
  <c r="C171" i="7"/>
  <c r="A165" i="5"/>
  <c r="B165" i="5"/>
  <c r="I165" i="5" l="1"/>
  <c r="E165" i="5" s="1"/>
  <c r="H165" i="5"/>
  <c r="C165" i="5" s="1"/>
  <c r="B166" i="5"/>
  <c r="A166" i="5"/>
  <c r="D171" i="7"/>
  <c r="E171" i="7"/>
  <c r="F171" i="7" s="1"/>
  <c r="C172" i="7"/>
  <c r="I166" i="5" l="1"/>
  <c r="E166" i="5" s="1"/>
  <c r="H166" i="5"/>
  <c r="C166" i="5" s="1"/>
  <c r="B167" i="5"/>
  <c r="A167" i="5"/>
  <c r="E172" i="7"/>
  <c r="F172" i="7" s="1"/>
  <c r="D172" i="7"/>
  <c r="C173" i="7"/>
  <c r="I167" i="5" l="1"/>
  <c r="E167" i="5" s="1"/>
  <c r="H167" i="5"/>
  <c r="C167" i="5" s="1"/>
  <c r="A168" i="5"/>
  <c r="B168" i="5"/>
  <c r="D173" i="7"/>
  <c r="E173" i="7"/>
  <c r="F173" i="7" s="1"/>
  <c r="C174" i="7"/>
  <c r="H168" i="5" l="1"/>
  <c r="C168" i="5" s="1"/>
  <c r="I168" i="5"/>
  <c r="E168" i="5" s="1"/>
  <c r="B169" i="5"/>
  <c r="A169" i="5"/>
  <c r="E174" i="7"/>
  <c r="F174" i="7" s="1"/>
  <c r="D174" i="7"/>
  <c r="C175" i="7"/>
  <c r="H169" i="5" l="1"/>
  <c r="C169" i="5" s="1"/>
  <c r="I169" i="5"/>
  <c r="E169" i="5" s="1"/>
  <c r="A170" i="5"/>
  <c r="B170" i="5"/>
  <c r="D175" i="7"/>
  <c r="E175" i="7"/>
  <c r="F175" i="7" s="1"/>
  <c r="C176" i="7"/>
  <c r="I170" i="5" l="1"/>
  <c r="E170" i="5" s="1"/>
  <c r="H170" i="5"/>
  <c r="C170" i="5" s="1"/>
  <c r="A171" i="5"/>
  <c r="B171" i="5"/>
  <c r="D176" i="7"/>
  <c r="E176" i="7"/>
  <c r="F176" i="7" s="1"/>
  <c r="C177" i="7"/>
  <c r="I171" i="5" l="1"/>
  <c r="E171" i="5" s="1"/>
  <c r="H171" i="5"/>
  <c r="C171" i="5" s="1"/>
  <c r="D177" i="7"/>
  <c r="E177" i="7"/>
  <c r="F177" i="7" s="1"/>
  <c r="C178" i="7"/>
  <c r="A172" i="5"/>
  <c r="B172" i="5"/>
  <c r="I172" i="5" l="1"/>
  <c r="E172" i="5" s="1"/>
  <c r="H172" i="5"/>
  <c r="C172" i="5" s="1"/>
  <c r="E178" i="7"/>
  <c r="F178" i="7" s="1"/>
  <c r="D178" i="7"/>
  <c r="C179" i="7"/>
  <c r="B173" i="5"/>
  <c r="A173" i="5"/>
  <c r="I173" i="5" l="1"/>
  <c r="E173" i="5" s="1"/>
  <c r="H173" i="5"/>
  <c r="C173" i="5" s="1"/>
  <c r="E179" i="7"/>
  <c r="F179" i="7" s="1"/>
  <c r="D179" i="7"/>
  <c r="C180" i="7"/>
  <c r="B174" i="5"/>
  <c r="A174" i="5"/>
  <c r="I174" i="5" l="1"/>
  <c r="E174" i="5" s="1"/>
  <c r="H174" i="5"/>
  <c r="C174" i="5" s="1"/>
  <c r="D180" i="7"/>
  <c r="E180" i="7"/>
  <c r="F180" i="7" s="1"/>
  <c r="C181" i="7"/>
  <c r="A175" i="5"/>
  <c r="B175" i="5"/>
  <c r="I175" i="5" l="1"/>
  <c r="E175" i="5" s="1"/>
  <c r="H175" i="5"/>
  <c r="C175" i="5" s="1"/>
  <c r="D181" i="7"/>
  <c r="E181" i="7"/>
  <c r="F181" i="7" s="1"/>
  <c r="C182" i="7"/>
  <c r="B176" i="5"/>
  <c r="A176" i="5"/>
  <c r="I176" i="5" l="1"/>
  <c r="E176" i="5" s="1"/>
  <c r="H176" i="5"/>
  <c r="D182" i="7"/>
  <c r="E182" i="7"/>
  <c r="F182" i="7" s="1"/>
  <c r="C183" i="7"/>
  <c r="A177" i="5"/>
  <c r="B177" i="5"/>
  <c r="I177" i="5" l="1"/>
  <c r="E177" i="5" s="1"/>
  <c r="H177" i="5"/>
  <c r="D183" i="7"/>
  <c r="E183" i="7"/>
  <c r="F183" i="7" s="1"/>
  <c r="C184" i="7"/>
  <c r="B178" i="5"/>
  <c r="A178" i="5"/>
  <c r="C176" i="5"/>
  <c r="H178" i="5" l="1"/>
  <c r="C178" i="5" s="1"/>
  <c r="I178" i="5"/>
  <c r="E178" i="5" s="1"/>
  <c r="C177" i="5"/>
  <c r="D184" i="7"/>
  <c r="E184" i="7"/>
  <c r="F184" i="7" s="1"/>
  <c r="C185" i="7"/>
  <c r="A179" i="5"/>
  <c r="B179" i="5"/>
  <c r="I179" i="5" l="1"/>
  <c r="E179" i="5" s="1"/>
  <c r="H179" i="5"/>
  <c r="C179" i="5" s="1"/>
  <c r="D185" i="7"/>
  <c r="E185" i="7"/>
  <c r="F185" i="7" s="1"/>
  <c r="C186" i="7"/>
  <c r="A180" i="5"/>
  <c r="B180" i="5"/>
  <c r="H180" i="5" l="1"/>
  <c r="C180" i="5" s="1"/>
  <c r="I180" i="5"/>
  <c r="E180" i="5" s="1"/>
  <c r="A181" i="5"/>
  <c r="B181" i="5"/>
  <c r="D186" i="7"/>
  <c r="E186" i="7"/>
  <c r="F186" i="7" s="1"/>
  <c r="C187" i="7"/>
  <c r="H181" i="5" l="1"/>
  <c r="C181" i="5" s="1"/>
  <c r="I181" i="5"/>
  <c r="E181" i="5" s="1"/>
  <c r="B182" i="5"/>
  <c r="A182" i="5"/>
  <c r="D187" i="7"/>
  <c r="E187" i="7"/>
  <c r="F187" i="7" s="1"/>
  <c r="C188" i="7"/>
  <c r="I182" i="5" l="1"/>
  <c r="H182" i="5"/>
  <c r="C182" i="5" s="1"/>
  <c r="D188" i="7"/>
  <c r="E188" i="7"/>
  <c r="F188" i="7" s="1"/>
  <c r="C189" i="7"/>
  <c r="B183" i="5"/>
  <c r="A183" i="5"/>
  <c r="I183" i="5" l="1"/>
  <c r="H183" i="5"/>
  <c r="C183" i="5" s="1"/>
  <c r="D189" i="7"/>
  <c r="E189" i="7"/>
  <c r="F189" i="7" s="1"/>
  <c r="C190" i="7"/>
  <c r="E182" i="5"/>
  <c r="B184" i="5"/>
  <c r="A184" i="5"/>
  <c r="E183" i="5" l="1"/>
  <c r="I184" i="5"/>
  <c r="E184" i="5" s="1"/>
  <c r="H184" i="5"/>
  <c r="C184" i="5" s="1"/>
  <c r="D190" i="7"/>
  <c r="E190" i="7"/>
  <c r="F190" i="7" s="1"/>
  <c r="C191" i="7"/>
  <c r="B185" i="5"/>
  <c r="A185" i="5"/>
  <c r="I185" i="5" l="1"/>
  <c r="E185" i="5" s="1"/>
  <c r="H185" i="5"/>
  <c r="C185" i="5" s="1"/>
  <c r="E191" i="7"/>
  <c r="F191" i="7" s="1"/>
  <c r="D191" i="7"/>
  <c r="C192" i="7"/>
  <c r="A186" i="5"/>
  <c r="B186" i="5"/>
  <c r="I186" i="5" l="1"/>
  <c r="E186" i="5" s="1"/>
  <c r="H186" i="5"/>
  <c r="C186" i="5" s="1"/>
  <c r="E192" i="7"/>
  <c r="F192" i="7" s="1"/>
  <c r="D192" i="7"/>
  <c r="C193" i="7"/>
  <c r="A187" i="5"/>
  <c r="B187" i="5"/>
  <c r="I187" i="5" l="1"/>
  <c r="E187" i="5" s="1"/>
  <c r="H187" i="5"/>
  <c r="C187" i="5" s="1"/>
  <c r="E193" i="7"/>
  <c r="F193" i="7" s="1"/>
  <c r="D193" i="7"/>
  <c r="C194" i="7"/>
  <c r="A188" i="5"/>
  <c r="B188" i="5"/>
  <c r="I188" i="5" l="1"/>
  <c r="E188" i="5" s="1"/>
  <c r="H188" i="5"/>
  <c r="C188" i="5" s="1"/>
  <c r="E194" i="7"/>
  <c r="F194" i="7" s="1"/>
  <c r="D194" i="7"/>
  <c r="C195" i="7"/>
  <c r="A189" i="5"/>
  <c r="B189" i="5"/>
  <c r="I189" i="5" l="1"/>
  <c r="E189" i="5" s="1"/>
  <c r="H189" i="5"/>
  <c r="C189" i="5" s="1"/>
  <c r="E195" i="7"/>
  <c r="F195" i="7" s="1"/>
  <c r="D195" i="7"/>
  <c r="C196" i="7"/>
  <c r="A190" i="5"/>
  <c r="B190" i="5"/>
  <c r="I190" i="5" l="1"/>
  <c r="E190" i="5" s="1"/>
  <c r="H190" i="5"/>
  <c r="C190" i="5" s="1"/>
  <c r="A191" i="5"/>
  <c r="B191" i="5"/>
  <c r="E196" i="7"/>
  <c r="F196" i="7" s="1"/>
  <c r="D196" i="7"/>
  <c r="C197" i="7"/>
  <c r="H191" i="5" l="1"/>
  <c r="C191" i="5" s="1"/>
  <c r="I191" i="5"/>
  <c r="E191" i="5" s="1"/>
  <c r="E197" i="7"/>
  <c r="F197" i="7" s="1"/>
  <c r="D197" i="7"/>
  <c r="C198" i="7"/>
  <c r="B192" i="5"/>
  <c r="A192" i="5"/>
  <c r="H192" i="5" l="1"/>
  <c r="C192" i="5" s="1"/>
  <c r="I192" i="5"/>
  <c r="E192" i="5" s="1"/>
  <c r="E198" i="7"/>
  <c r="F198" i="7" s="1"/>
  <c r="D198" i="7"/>
  <c r="C199" i="7"/>
  <c r="A193" i="5"/>
  <c r="B193" i="5"/>
  <c r="H193" i="5" l="1"/>
  <c r="C193" i="5" s="1"/>
  <c r="I193" i="5"/>
  <c r="E193" i="5" s="1"/>
  <c r="E199" i="7"/>
  <c r="F199" i="7" s="1"/>
  <c r="D199" i="7"/>
  <c r="C200" i="7"/>
  <c r="B194" i="5"/>
  <c r="A194" i="5"/>
  <c r="I194" i="5" l="1"/>
  <c r="E194" i="5" s="1"/>
  <c r="H194" i="5"/>
  <c r="C194" i="5" s="1"/>
  <c r="E200" i="7"/>
  <c r="F200" i="7" s="1"/>
  <c r="D200" i="7"/>
  <c r="C201" i="7"/>
  <c r="A195" i="5"/>
  <c r="B195" i="5"/>
  <c r="I195" i="5" l="1"/>
  <c r="E195" i="5" s="1"/>
  <c r="H195" i="5"/>
  <c r="C195" i="5" s="1"/>
  <c r="E201" i="7"/>
  <c r="F201" i="7" s="1"/>
  <c r="D201" i="7"/>
  <c r="C202" i="7"/>
  <c r="A196" i="5"/>
  <c r="B196" i="5"/>
  <c r="I196" i="5" l="1"/>
  <c r="E196" i="5" s="1"/>
  <c r="H196" i="5"/>
  <c r="C196" i="5" s="1"/>
  <c r="E202" i="7"/>
  <c r="F202" i="7" s="1"/>
  <c r="D202" i="7"/>
  <c r="C203" i="7"/>
  <c r="A197" i="5"/>
  <c r="B197" i="5"/>
  <c r="I197" i="5" l="1"/>
  <c r="E197" i="5" s="1"/>
  <c r="H197" i="5"/>
  <c r="C197" i="5" s="1"/>
  <c r="E203" i="7"/>
  <c r="F203" i="7" s="1"/>
  <c r="D203" i="7"/>
  <c r="C204" i="7"/>
  <c r="A198" i="5"/>
  <c r="B198" i="5"/>
  <c r="I198" i="5" l="1"/>
  <c r="E198" i="5" s="1"/>
  <c r="H198" i="5"/>
  <c r="C198" i="5" s="1"/>
  <c r="E204" i="7"/>
  <c r="F204" i="7" s="1"/>
  <c r="D204" i="7"/>
  <c r="C205" i="7"/>
  <c r="B199" i="5"/>
  <c r="A199" i="5"/>
  <c r="I199" i="5" l="1"/>
  <c r="E199" i="5" s="1"/>
  <c r="H199" i="5"/>
  <c r="C199" i="5" s="1"/>
  <c r="A200" i="5"/>
  <c r="B200" i="5"/>
  <c r="E205" i="7"/>
  <c r="F205" i="7" s="1"/>
  <c r="D205" i="7"/>
  <c r="C206" i="7"/>
  <c r="I200" i="5" l="1"/>
  <c r="E200" i="5" s="1"/>
  <c r="H200" i="5"/>
  <c r="D206" i="7"/>
  <c r="E206" i="7"/>
  <c r="F206" i="7" s="1"/>
  <c r="C207" i="7"/>
  <c r="B201" i="5"/>
  <c r="A201" i="5"/>
  <c r="I201" i="5" l="1"/>
  <c r="E201" i="5" s="1"/>
  <c r="H201" i="5"/>
  <c r="B202" i="5"/>
  <c r="A202" i="5"/>
  <c r="C200" i="5"/>
  <c r="E207" i="7"/>
  <c r="F207" i="7" s="1"/>
  <c r="D207" i="7"/>
  <c r="C208" i="7"/>
  <c r="I202" i="5" l="1"/>
  <c r="E202" i="5" s="1"/>
  <c r="H202" i="5"/>
  <c r="C202" i="5" s="1"/>
  <c r="C201" i="5"/>
  <c r="B203" i="5"/>
  <c r="A203" i="5"/>
  <c r="E208" i="7"/>
  <c r="F208" i="7" s="1"/>
  <c r="D208" i="7"/>
  <c r="C209" i="7"/>
  <c r="H203" i="5" l="1"/>
  <c r="C203" i="5" s="1"/>
  <c r="I203" i="5"/>
  <c r="E203" i="5" s="1"/>
  <c r="E209" i="7"/>
  <c r="F209" i="7" s="1"/>
  <c r="D209" i="7"/>
  <c r="C210" i="7"/>
  <c r="B204" i="5"/>
  <c r="A204" i="5"/>
  <c r="H204" i="5" l="1"/>
  <c r="C204" i="5" s="1"/>
  <c r="I204" i="5"/>
  <c r="E204" i="5" s="1"/>
  <c r="E210" i="7"/>
  <c r="F210" i="7" s="1"/>
  <c r="D210" i="7"/>
  <c r="C211" i="7"/>
  <c r="B205" i="5"/>
  <c r="A205" i="5"/>
  <c r="H205" i="5" l="1"/>
  <c r="C205" i="5" s="1"/>
  <c r="I205" i="5"/>
  <c r="E205" i="5" s="1"/>
  <c r="E211" i="7"/>
  <c r="F211" i="7" s="1"/>
  <c r="D211" i="7"/>
  <c r="C212" i="7"/>
  <c r="B206" i="5"/>
  <c r="A206" i="5"/>
  <c r="I206" i="5" l="1"/>
  <c r="E206" i="5" s="1"/>
  <c r="H206" i="5"/>
  <c r="C206" i="5" s="1"/>
  <c r="A207" i="5"/>
  <c r="B207" i="5"/>
  <c r="E212" i="7"/>
  <c r="F212" i="7" s="1"/>
  <c r="D212" i="7"/>
  <c r="C213" i="7"/>
  <c r="I207" i="5" l="1"/>
  <c r="E207" i="5" s="1"/>
  <c r="H207" i="5"/>
  <c r="C207" i="5" s="1"/>
  <c r="E213" i="7"/>
  <c r="F213" i="7" s="1"/>
  <c r="D213" i="7"/>
  <c r="C214" i="7"/>
  <c r="A208" i="5"/>
  <c r="B208" i="5"/>
  <c r="I208" i="5" l="1"/>
  <c r="E208" i="5" s="1"/>
  <c r="H208" i="5"/>
  <c r="C208" i="5" s="1"/>
  <c r="E214" i="7"/>
  <c r="F214" i="7" s="1"/>
  <c r="D214" i="7"/>
  <c r="C215" i="7"/>
  <c r="B209" i="5"/>
  <c r="A209" i="5"/>
  <c r="H209" i="5" l="1"/>
  <c r="C209" i="5" s="1"/>
  <c r="I209" i="5"/>
  <c r="E209" i="5" s="1"/>
  <c r="B210" i="5"/>
  <c r="A210" i="5"/>
  <c r="E215" i="7"/>
  <c r="F215" i="7" s="1"/>
  <c r="D215" i="7"/>
  <c r="C216" i="7"/>
  <c r="I210" i="5" l="1"/>
  <c r="E210" i="5" s="1"/>
  <c r="H210" i="5"/>
  <c r="C210" i="5" s="1"/>
  <c r="B211" i="5"/>
  <c r="A211" i="5"/>
  <c r="E216" i="7"/>
  <c r="F216" i="7" s="1"/>
  <c r="D216" i="7"/>
  <c r="C217" i="7"/>
  <c r="I211" i="5" l="1"/>
  <c r="E211" i="5" s="1"/>
  <c r="H211" i="5"/>
  <c r="C211" i="5" s="1"/>
  <c r="E217" i="7"/>
  <c r="F217" i="7" s="1"/>
  <c r="D217" i="7"/>
  <c r="C218" i="7"/>
  <c r="B212" i="5"/>
  <c r="A212" i="5"/>
  <c r="I212" i="5" l="1"/>
  <c r="E212" i="5" s="1"/>
  <c r="H212" i="5"/>
  <c r="C212" i="5" s="1"/>
  <c r="D218" i="7"/>
  <c r="E218" i="7"/>
  <c r="F218" i="7" s="1"/>
  <c r="C219" i="7"/>
  <c r="B213" i="5"/>
  <c r="A213" i="5"/>
  <c r="I213" i="5" l="1"/>
  <c r="E213" i="5" s="1"/>
  <c r="H213" i="5"/>
  <c r="C213" i="5" s="1"/>
  <c r="E219" i="7"/>
  <c r="F219" i="7" s="1"/>
  <c r="D219" i="7"/>
  <c r="C220" i="7"/>
  <c r="B214" i="5"/>
  <c r="A214" i="5"/>
  <c r="H214" i="5" l="1"/>
  <c r="C214" i="5" s="1"/>
  <c r="I214" i="5"/>
  <c r="E214" i="5" s="1"/>
  <c r="B215" i="5"/>
  <c r="A215" i="5"/>
  <c r="E220" i="7"/>
  <c r="F220" i="7" s="1"/>
  <c r="D220" i="7"/>
  <c r="C221" i="7"/>
  <c r="H215" i="5" l="1"/>
  <c r="C215" i="5" s="1"/>
  <c r="I215" i="5"/>
  <c r="E215" i="5" s="1"/>
  <c r="A216" i="5"/>
  <c r="B216" i="5"/>
  <c r="E221" i="7"/>
  <c r="F221" i="7" s="1"/>
  <c r="D221" i="7"/>
  <c r="C222" i="7"/>
  <c r="H216" i="5" l="1"/>
  <c r="C216" i="5" s="1"/>
  <c r="I216" i="5"/>
  <c r="E216" i="5" s="1"/>
  <c r="B217" i="5"/>
  <c r="A217" i="5"/>
  <c r="E222" i="7"/>
  <c r="F222" i="7" s="1"/>
  <c r="D222" i="7"/>
  <c r="C223" i="7"/>
  <c r="H217" i="5" l="1"/>
  <c r="C217" i="5" s="1"/>
  <c r="I217" i="5"/>
  <c r="E217" i="5" s="1"/>
  <c r="B218" i="5"/>
  <c r="A218" i="5"/>
  <c r="E223" i="7"/>
  <c r="F223" i="7" s="1"/>
  <c r="D223" i="7"/>
  <c r="C224" i="7"/>
  <c r="I218" i="5" l="1"/>
  <c r="E218" i="5" s="1"/>
  <c r="H218" i="5"/>
  <c r="C218" i="5" s="1"/>
  <c r="E224" i="7"/>
  <c r="F224" i="7" s="1"/>
  <c r="D224" i="7"/>
  <c r="C225" i="7"/>
  <c r="A219" i="5"/>
  <c r="B219" i="5"/>
  <c r="I219" i="5" l="1"/>
  <c r="E219" i="5" s="1"/>
  <c r="H219" i="5"/>
  <c r="C219" i="5" s="1"/>
  <c r="E225" i="7"/>
  <c r="F225" i="7" s="1"/>
  <c r="D225" i="7"/>
  <c r="C226" i="7"/>
  <c r="B220" i="5"/>
  <c r="A220" i="5"/>
  <c r="I220" i="5" l="1"/>
  <c r="E220" i="5" s="1"/>
  <c r="H220" i="5"/>
  <c r="C220" i="5" s="1"/>
  <c r="D226" i="7"/>
  <c r="E226" i="7"/>
  <c r="F226" i="7" s="1"/>
  <c r="C227" i="7"/>
  <c r="B221" i="5"/>
  <c r="A221" i="5"/>
  <c r="I221" i="5" l="1"/>
  <c r="E221" i="5" s="1"/>
  <c r="H221" i="5"/>
  <c r="C221" i="5" s="1"/>
  <c r="A222" i="5"/>
  <c r="B222" i="5"/>
  <c r="E227" i="7"/>
  <c r="F227" i="7" s="1"/>
  <c r="D227" i="7"/>
  <c r="C228" i="7"/>
  <c r="H222" i="5" l="1"/>
  <c r="C222" i="5" s="1"/>
  <c r="I222" i="5"/>
  <c r="E222" i="5" s="1"/>
  <c r="E228" i="7"/>
  <c r="F228" i="7" s="1"/>
  <c r="D228" i="7"/>
  <c r="C229" i="7"/>
  <c r="B223" i="5"/>
  <c r="A223" i="5"/>
  <c r="I223" i="5" l="1"/>
  <c r="E223" i="5" s="1"/>
  <c r="H223" i="5"/>
  <c r="C223" i="5" s="1"/>
  <c r="A224" i="5"/>
  <c r="B224" i="5"/>
  <c r="E229" i="7"/>
  <c r="F229" i="7" s="1"/>
  <c r="D229" i="7"/>
  <c r="C230" i="7"/>
  <c r="I224" i="5" l="1"/>
  <c r="E224" i="5" s="1"/>
  <c r="H224" i="5"/>
  <c r="C224" i="5" s="1"/>
  <c r="B225" i="5"/>
  <c r="A225" i="5"/>
  <c r="D230" i="7"/>
  <c r="E230" i="7"/>
  <c r="F230" i="7" s="1"/>
  <c r="C231" i="7"/>
  <c r="I225" i="5" l="1"/>
  <c r="E225" i="5" s="1"/>
  <c r="H225" i="5"/>
  <c r="C225" i="5" s="1"/>
  <c r="D231" i="7"/>
  <c r="E231" i="7"/>
  <c r="F231" i="7" s="1"/>
  <c r="C232" i="7"/>
  <c r="B226" i="5"/>
  <c r="A226" i="5"/>
  <c r="I226" i="5" l="1"/>
  <c r="E226" i="5" s="1"/>
  <c r="H226" i="5"/>
  <c r="C226" i="5" s="1"/>
  <c r="B227" i="5"/>
  <c r="A227" i="5"/>
  <c r="D232" i="7"/>
  <c r="E232" i="7"/>
  <c r="F232" i="7" s="1"/>
  <c r="C233" i="7"/>
  <c r="I227" i="5" l="1"/>
  <c r="E227" i="5" s="1"/>
  <c r="H227" i="5"/>
  <c r="C227" i="5" s="1"/>
  <c r="A228" i="5"/>
  <c r="B228" i="5"/>
  <c r="E233" i="7"/>
  <c r="F233" i="7" s="1"/>
  <c r="D233" i="7"/>
  <c r="C234" i="7"/>
  <c r="H228" i="5" l="1"/>
  <c r="C228" i="5" s="1"/>
  <c r="I228" i="5"/>
  <c r="E228" i="5" s="1"/>
  <c r="D234" i="7"/>
  <c r="E234" i="7"/>
  <c r="F234" i="7" s="1"/>
  <c r="C235" i="7"/>
  <c r="B229" i="5"/>
  <c r="A229" i="5"/>
  <c r="H229" i="5" l="1"/>
  <c r="C229" i="5" s="1"/>
  <c r="I229" i="5"/>
  <c r="E229" i="5" s="1"/>
  <c r="E235" i="7"/>
  <c r="F235" i="7" s="1"/>
  <c r="D235" i="7"/>
  <c r="C236" i="7"/>
  <c r="B230" i="5"/>
  <c r="A230" i="5"/>
  <c r="I230" i="5" l="1"/>
  <c r="E230" i="5" s="1"/>
  <c r="H230" i="5"/>
  <c r="C230" i="5" s="1"/>
  <c r="D236" i="7"/>
  <c r="E236" i="7"/>
  <c r="F236" i="7" s="1"/>
  <c r="C237" i="7"/>
  <c r="A231" i="5"/>
  <c r="B231" i="5"/>
  <c r="I231" i="5" l="1"/>
  <c r="E231" i="5" s="1"/>
  <c r="H231" i="5"/>
  <c r="C231" i="5" s="1"/>
  <c r="D237" i="7"/>
  <c r="E237" i="7"/>
  <c r="F237" i="7" s="1"/>
  <c r="C238" i="7"/>
  <c r="B232" i="5"/>
  <c r="A232" i="5"/>
  <c r="I232" i="5" l="1"/>
  <c r="E232" i="5" s="1"/>
  <c r="H232" i="5"/>
  <c r="C232" i="5" s="1"/>
  <c r="B233" i="5"/>
  <c r="A233" i="5"/>
  <c r="D238" i="7"/>
  <c r="E238" i="7"/>
  <c r="F238" i="7" s="1"/>
  <c r="C239" i="7"/>
  <c r="I233" i="5" l="1"/>
  <c r="E233" i="5" s="1"/>
  <c r="H233" i="5"/>
  <c r="C233" i="5" s="1"/>
  <c r="D239" i="7"/>
  <c r="E239" i="7"/>
  <c r="F239" i="7" s="1"/>
  <c r="C240" i="7"/>
  <c r="B234" i="5"/>
  <c r="A234" i="5"/>
  <c r="H234" i="5" l="1"/>
  <c r="C234" i="5" s="1"/>
  <c r="I234" i="5"/>
  <c r="E234" i="5" s="1"/>
  <c r="D240" i="7"/>
  <c r="E240" i="7"/>
  <c r="F240" i="7" s="1"/>
  <c r="C241" i="7"/>
  <c r="B235" i="5"/>
  <c r="A235" i="5"/>
  <c r="I235" i="5" l="1"/>
  <c r="E235" i="5" s="1"/>
  <c r="H235" i="5"/>
  <c r="C235" i="5" s="1"/>
  <c r="E241" i="7"/>
  <c r="F241" i="7" s="1"/>
  <c r="D241" i="7"/>
  <c r="C242" i="7"/>
  <c r="B236" i="5"/>
  <c r="A236" i="5"/>
  <c r="I236" i="5" l="1"/>
  <c r="E236" i="5" s="1"/>
  <c r="H236" i="5"/>
  <c r="C236" i="5" s="1"/>
  <c r="D242" i="7"/>
  <c r="E242" i="7"/>
  <c r="F242" i="7" s="1"/>
  <c r="C243" i="7"/>
  <c r="B237" i="5"/>
  <c r="A237" i="5"/>
  <c r="I237" i="5" l="1"/>
  <c r="E237" i="5" s="1"/>
  <c r="H237" i="5"/>
  <c r="C237" i="5" s="1"/>
  <c r="A238" i="5"/>
  <c r="B238" i="5"/>
  <c r="E243" i="7"/>
  <c r="F243" i="7" s="1"/>
  <c r="D243" i="7"/>
  <c r="C244" i="7"/>
  <c r="I238" i="5" l="1"/>
  <c r="E238" i="5" s="1"/>
  <c r="H238" i="5"/>
  <c r="C238" i="5" s="1"/>
  <c r="D244" i="7"/>
  <c r="E244" i="7"/>
  <c r="F244" i="7" s="1"/>
  <c r="C245" i="7"/>
  <c r="B239" i="5"/>
  <c r="A239" i="5"/>
  <c r="I239" i="5" l="1"/>
  <c r="E239" i="5" s="1"/>
  <c r="H239" i="5"/>
  <c r="D245" i="7"/>
  <c r="E245" i="7"/>
  <c r="F245" i="7" s="1"/>
  <c r="C246" i="7"/>
  <c r="A240" i="5"/>
  <c r="B240" i="5"/>
  <c r="I240" i="5" l="1"/>
  <c r="E240" i="5" s="1"/>
  <c r="H240" i="5"/>
  <c r="C240" i="5" s="1"/>
  <c r="D246" i="7"/>
  <c r="E246" i="7"/>
  <c r="F246" i="7" s="1"/>
  <c r="C247" i="7"/>
  <c r="C239" i="5"/>
  <c r="B241" i="5"/>
  <c r="A241" i="5"/>
  <c r="H241" i="5" l="1"/>
  <c r="C241" i="5" s="1"/>
  <c r="I241" i="5"/>
  <c r="E241" i="5" s="1"/>
  <c r="D247" i="7"/>
  <c r="E247" i="7"/>
  <c r="F247" i="7" s="1"/>
  <c r="C248" i="7"/>
  <c r="A242" i="5"/>
  <c r="B242" i="5"/>
  <c r="I242" i="5" l="1"/>
  <c r="E242" i="5" s="1"/>
  <c r="H242" i="5"/>
  <c r="C242" i="5" s="1"/>
  <c r="D248" i="7"/>
  <c r="E248" i="7"/>
  <c r="F248" i="7" s="1"/>
  <c r="C249" i="7"/>
  <c r="B243" i="5"/>
  <c r="A243" i="5"/>
  <c r="I243" i="5" l="1"/>
  <c r="E243" i="5" s="1"/>
  <c r="H243" i="5"/>
  <c r="C243" i="5" s="1"/>
  <c r="E249" i="7"/>
  <c r="F249" i="7" s="1"/>
  <c r="D249" i="7"/>
  <c r="C250" i="7"/>
  <c r="B244" i="5"/>
  <c r="A244" i="5"/>
  <c r="I244" i="5" l="1"/>
  <c r="E244" i="5" s="1"/>
  <c r="H244" i="5"/>
  <c r="C244" i="5" s="1"/>
  <c r="D250" i="7"/>
  <c r="E250" i="7"/>
  <c r="F250" i="7" s="1"/>
  <c r="C251" i="7"/>
  <c r="B245" i="5"/>
  <c r="A245" i="5"/>
  <c r="H245" i="5" l="1"/>
  <c r="C245" i="5" s="1"/>
  <c r="I245" i="5"/>
  <c r="E245" i="5" s="1"/>
  <c r="E251" i="7"/>
  <c r="F251" i="7" s="1"/>
  <c r="D251" i="7"/>
  <c r="C252" i="7"/>
  <c r="B246" i="5"/>
  <c r="A246" i="5"/>
  <c r="I246" i="5" l="1"/>
  <c r="E246" i="5" s="1"/>
  <c r="H246" i="5"/>
  <c r="C246" i="5" s="1"/>
  <c r="A247" i="5"/>
  <c r="B247" i="5"/>
  <c r="D252" i="7"/>
  <c r="E252" i="7"/>
  <c r="F252" i="7" s="1"/>
  <c r="C253" i="7"/>
  <c r="I247" i="5" l="1"/>
  <c r="E247" i="5" s="1"/>
  <c r="H247" i="5"/>
  <c r="C247" i="5" s="1"/>
  <c r="A248" i="5"/>
  <c r="B248" i="5"/>
  <c r="E253" i="7"/>
  <c r="F253" i="7" s="1"/>
  <c r="D253" i="7"/>
  <c r="C254" i="7"/>
  <c r="I248" i="5" l="1"/>
  <c r="E248" i="5" s="1"/>
  <c r="H248" i="5"/>
  <c r="C248" i="5" s="1"/>
  <c r="D254" i="7"/>
  <c r="E254" i="7"/>
  <c r="F254" i="7" s="1"/>
  <c r="C255" i="7"/>
  <c r="B249" i="5"/>
  <c r="A249" i="5"/>
  <c r="I249" i="5" l="1"/>
  <c r="E249" i="5" s="1"/>
  <c r="H249" i="5"/>
  <c r="C249" i="5" s="1"/>
  <c r="D255" i="7"/>
  <c r="E255" i="7"/>
  <c r="F255" i="7" s="1"/>
  <c r="C256" i="7"/>
  <c r="B250" i="5"/>
  <c r="A250" i="5"/>
  <c r="I250" i="5" l="1"/>
  <c r="E250" i="5" s="1"/>
  <c r="H250" i="5"/>
  <c r="C250" i="5" s="1"/>
  <c r="D256" i="7"/>
  <c r="E256" i="7"/>
  <c r="F256" i="7" s="1"/>
  <c r="C257" i="7"/>
  <c r="A251" i="5"/>
  <c r="B251" i="5"/>
  <c r="H251" i="5" l="1"/>
  <c r="C251" i="5" s="1"/>
  <c r="I251" i="5"/>
  <c r="E251" i="5" s="1"/>
  <c r="B252" i="5"/>
  <c r="A252" i="5"/>
  <c r="E257" i="7"/>
  <c r="F257" i="7" s="1"/>
  <c r="D257" i="7"/>
  <c r="C258" i="7"/>
  <c r="I252" i="5" l="1"/>
  <c r="E252" i="5" s="1"/>
  <c r="H252" i="5"/>
  <c r="C252" i="5" s="1"/>
  <c r="D258" i="7"/>
  <c r="E258" i="7"/>
  <c r="F258" i="7" s="1"/>
  <c r="C259" i="7"/>
  <c r="B253" i="5"/>
  <c r="A253" i="5"/>
  <c r="H253" i="5" l="1"/>
  <c r="C253" i="5" s="1"/>
  <c r="I253" i="5"/>
  <c r="E253" i="5" s="1"/>
  <c r="E259" i="7"/>
  <c r="F259" i="7" s="1"/>
  <c r="D259" i="7"/>
  <c r="C260" i="7"/>
  <c r="A254" i="5"/>
  <c r="B254" i="5"/>
  <c r="I254" i="5" l="1"/>
  <c r="E254" i="5" s="1"/>
  <c r="H254" i="5"/>
  <c r="C254" i="5" s="1"/>
  <c r="D260" i="7"/>
  <c r="E260" i="7"/>
  <c r="F260" i="7" s="1"/>
  <c r="C261" i="7"/>
  <c r="A255" i="5"/>
  <c r="B255" i="5"/>
  <c r="I255" i="5" l="1"/>
  <c r="E255" i="5" s="1"/>
  <c r="H255" i="5"/>
  <c r="C255" i="5" s="1"/>
  <c r="E261" i="7"/>
  <c r="F261" i="7" s="1"/>
  <c r="D261" i="7"/>
  <c r="C262" i="7"/>
  <c r="A256" i="5"/>
  <c r="B256" i="5"/>
  <c r="I256" i="5" l="1"/>
  <c r="E256" i="5" s="1"/>
  <c r="H256" i="5"/>
  <c r="C256" i="5" s="1"/>
  <c r="D262" i="7"/>
  <c r="E262" i="7"/>
  <c r="F262" i="7" s="1"/>
  <c r="C263" i="7"/>
  <c r="B257" i="5"/>
  <c r="A257" i="5"/>
  <c r="I257" i="5" l="1"/>
  <c r="E257" i="5" s="1"/>
  <c r="H257" i="5"/>
  <c r="C257" i="5" s="1"/>
  <c r="D263" i="7"/>
  <c r="E263" i="7"/>
  <c r="F263" i="7" s="1"/>
  <c r="C264" i="7"/>
  <c r="B258" i="5"/>
  <c r="A258" i="5"/>
  <c r="I258" i="5" l="1"/>
  <c r="E258" i="5" s="1"/>
  <c r="H258" i="5"/>
  <c r="C258" i="5" s="1"/>
  <c r="D264" i="7"/>
  <c r="E264" i="7"/>
  <c r="F264" i="7" s="1"/>
  <c r="C265" i="7"/>
  <c r="A259" i="5"/>
  <c r="B259" i="5"/>
  <c r="I259" i="5" l="1"/>
  <c r="E259" i="5" s="1"/>
  <c r="H259" i="5"/>
  <c r="C259" i="5" s="1"/>
  <c r="B260" i="5"/>
  <c r="A260" i="5"/>
  <c r="E265" i="7"/>
  <c r="F265" i="7" s="1"/>
  <c r="D265" i="7"/>
  <c r="C266" i="7"/>
  <c r="I260" i="5" l="1"/>
  <c r="E260" i="5" s="1"/>
  <c r="H260" i="5"/>
  <c r="C260" i="5" s="1"/>
  <c r="D266" i="7"/>
  <c r="E266" i="7"/>
  <c r="F266" i="7" s="1"/>
  <c r="C267" i="7"/>
  <c r="A261" i="5"/>
  <c r="B261" i="5"/>
  <c r="I261" i="5" l="1"/>
  <c r="E261" i="5" s="1"/>
  <c r="H261" i="5"/>
  <c r="C261" i="5" s="1"/>
  <c r="E267" i="7"/>
  <c r="F267" i="7" s="1"/>
  <c r="D267" i="7"/>
  <c r="C268" i="7"/>
  <c r="B262" i="5"/>
  <c r="A262" i="5"/>
  <c r="H262" i="5" l="1"/>
  <c r="C262" i="5" s="1"/>
  <c r="I262" i="5"/>
  <c r="E262" i="5" s="1"/>
  <c r="D268" i="7"/>
  <c r="E268" i="7"/>
  <c r="F268" i="7" s="1"/>
  <c r="C269" i="7"/>
  <c r="B263" i="5"/>
  <c r="A263" i="5"/>
  <c r="H263" i="5" l="1"/>
  <c r="C263" i="5" s="1"/>
  <c r="I263" i="5"/>
  <c r="E263" i="5" s="1"/>
  <c r="D269" i="7"/>
  <c r="E269" i="7"/>
  <c r="F269" i="7" s="1"/>
  <c r="C270" i="7"/>
  <c r="B264" i="5"/>
  <c r="A264" i="5"/>
  <c r="H264" i="5" l="1"/>
  <c r="C264" i="5" s="1"/>
  <c r="I264" i="5"/>
  <c r="E264" i="5" s="1"/>
  <c r="D270" i="7"/>
  <c r="E270" i="7"/>
  <c r="F270" i="7" s="1"/>
  <c r="C271" i="7"/>
  <c r="A265" i="5"/>
  <c r="B265" i="5"/>
  <c r="H265" i="5" l="1"/>
  <c r="I265" i="5"/>
  <c r="E265" i="5" s="1"/>
  <c r="D271" i="7"/>
  <c r="E271" i="7"/>
  <c r="F271" i="7" s="1"/>
  <c r="C272" i="7"/>
  <c r="A266" i="5"/>
  <c r="B266" i="5"/>
  <c r="I266" i="5" l="1"/>
  <c r="E266" i="5" s="1"/>
  <c r="H266" i="5"/>
  <c r="A267" i="5"/>
  <c r="B267" i="5"/>
  <c r="C265" i="5"/>
  <c r="D272" i="7"/>
  <c r="E272" i="7"/>
  <c r="F272" i="7" s="1"/>
  <c r="C273" i="7"/>
  <c r="I267" i="5" l="1"/>
  <c r="E267" i="5" s="1"/>
  <c r="H267" i="5"/>
  <c r="C267" i="5" s="1"/>
  <c r="C266" i="5"/>
  <c r="E273" i="7"/>
  <c r="F273" i="7" s="1"/>
  <c r="D273" i="7"/>
  <c r="C274" i="7"/>
  <c r="A268" i="5"/>
  <c r="B268" i="5"/>
  <c r="I268" i="5" l="1"/>
  <c r="E268" i="5" s="1"/>
  <c r="H268" i="5"/>
  <c r="E274" i="7"/>
  <c r="F274" i="7" s="1"/>
  <c r="D274" i="7"/>
  <c r="C275" i="7"/>
  <c r="A269" i="5"/>
  <c r="B269" i="5"/>
  <c r="I269" i="5" l="1"/>
  <c r="E269" i="5" s="1"/>
  <c r="H269" i="5"/>
  <c r="D275" i="7"/>
  <c r="E275" i="7"/>
  <c r="F275" i="7" s="1"/>
  <c r="C276" i="7"/>
  <c r="A270" i="5"/>
  <c r="B270" i="5"/>
  <c r="C268" i="5"/>
  <c r="H270" i="5" l="1"/>
  <c r="C270" i="5" s="1"/>
  <c r="I270" i="5"/>
  <c r="E270" i="5" s="1"/>
  <c r="C269" i="5"/>
  <c r="D276" i="7"/>
  <c r="E276" i="7"/>
  <c r="F276" i="7" s="1"/>
  <c r="C277" i="7"/>
  <c r="B271" i="5"/>
  <c r="A271" i="5"/>
  <c r="I271" i="5" l="1"/>
  <c r="E271" i="5" s="1"/>
  <c r="H271" i="5"/>
  <c r="C271" i="5" s="1"/>
  <c r="D277" i="7"/>
  <c r="E277" i="7"/>
  <c r="F277" i="7" s="1"/>
  <c r="C278" i="7"/>
  <c r="B272" i="5"/>
  <c r="A272" i="5"/>
  <c r="I272" i="5" l="1"/>
  <c r="H272" i="5"/>
  <c r="C272" i="5" s="1"/>
  <c r="D278" i="7"/>
  <c r="E278" i="7"/>
  <c r="F278" i="7" s="1"/>
  <c r="C279" i="7"/>
  <c r="A273" i="5"/>
  <c r="B273" i="5"/>
  <c r="I273" i="5" l="1"/>
  <c r="H273" i="5"/>
  <c r="C273" i="5" s="1"/>
  <c r="E272" i="5"/>
  <c r="B274" i="5"/>
  <c r="A274" i="5"/>
  <c r="E279" i="7"/>
  <c r="F279" i="7" s="1"/>
  <c r="D279" i="7"/>
  <c r="C280" i="7"/>
  <c r="E273" i="5" l="1"/>
  <c r="I274" i="5"/>
  <c r="E274" i="5" s="1"/>
  <c r="H274" i="5"/>
  <c r="C274" i="5" s="1"/>
  <c r="E280" i="7"/>
  <c r="F280" i="7" s="1"/>
  <c r="D280" i="7"/>
  <c r="C281" i="7"/>
  <c r="A275" i="5"/>
  <c r="B275" i="5"/>
  <c r="H275" i="5" l="1"/>
  <c r="C275" i="5" s="1"/>
  <c r="I275" i="5"/>
  <c r="E275" i="5" s="1"/>
  <c r="E281" i="7"/>
  <c r="F281" i="7" s="1"/>
  <c r="D281" i="7"/>
  <c r="C282" i="7"/>
  <c r="A276" i="5"/>
  <c r="B276" i="5"/>
  <c r="I276" i="5" l="1"/>
  <c r="E276" i="5" s="1"/>
  <c r="H276" i="5"/>
  <c r="C276" i="5" s="1"/>
  <c r="A277" i="5"/>
  <c r="B277" i="5"/>
  <c r="E282" i="7"/>
  <c r="F282" i="7" s="1"/>
  <c r="D282" i="7"/>
  <c r="C283" i="7"/>
  <c r="H277" i="5" l="1"/>
  <c r="C277" i="5" s="1"/>
  <c r="I277" i="5"/>
  <c r="E277" i="5" s="1"/>
  <c r="A278" i="5"/>
  <c r="B278" i="5"/>
  <c r="D283" i="7"/>
  <c r="E283" i="7"/>
  <c r="F283" i="7" s="1"/>
  <c r="C284" i="7"/>
  <c r="I278" i="5" l="1"/>
  <c r="E278" i="5" s="1"/>
  <c r="H278" i="5"/>
  <c r="C278" i="5" s="1"/>
  <c r="D284" i="7"/>
  <c r="E284" i="7"/>
  <c r="F284" i="7" s="1"/>
  <c r="C285" i="7"/>
  <c r="A279" i="5"/>
  <c r="B279" i="5"/>
  <c r="I279" i="5" l="1"/>
  <c r="E279" i="5" s="1"/>
  <c r="H279" i="5"/>
  <c r="C279" i="5" s="1"/>
  <c r="D285" i="7"/>
  <c r="E285" i="7"/>
  <c r="F285" i="7" s="1"/>
  <c r="C286" i="7"/>
  <c r="A280" i="5"/>
  <c r="B280" i="5"/>
  <c r="I280" i="5" l="1"/>
  <c r="E280" i="5" s="1"/>
  <c r="H280" i="5"/>
  <c r="C280" i="5" s="1"/>
  <c r="E286" i="7"/>
  <c r="F286" i="7" s="1"/>
  <c r="D286" i="7"/>
  <c r="C287" i="7"/>
  <c r="A281" i="5"/>
  <c r="B281" i="5"/>
  <c r="H281" i="5" l="1"/>
  <c r="C281" i="5" s="1"/>
  <c r="I281" i="5"/>
  <c r="E281" i="5" s="1"/>
  <c r="E287" i="7"/>
  <c r="F287" i="7" s="1"/>
  <c r="D287" i="7"/>
  <c r="C288" i="7"/>
  <c r="B282" i="5"/>
  <c r="A282" i="5"/>
  <c r="H282" i="5" l="1"/>
  <c r="C282" i="5" s="1"/>
  <c r="I282" i="5"/>
  <c r="E282" i="5" s="1"/>
  <c r="A283" i="5"/>
  <c r="B283" i="5"/>
  <c r="E288" i="7"/>
  <c r="F288" i="7" s="1"/>
  <c r="D288" i="7"/>
  <c r="C289" i="7"/>
  <c r="I283" i="5" l="1"/>
  <c r="E283" i="5" s="1"/>
  <c r="H283" i="5"/>
  <c r="C283" i="5" s="1"/>
  <c r="E289" i="7"/>
  <c r="F289" i="7" s="1"/>
  <c r="D289" i="7"/>
  <c r="C290" i="7"/>
  <c r="A284" i="5"/>
  <c r="B284" i="5"/>
  <c r="I284" i="5" l="1"/>
  <c r="E284" i="5" s="1"/>
  <c r="H284" i="5"/>
  <c r="C284" i="5" s="1"/>
  <c r="A285" i="5"/>
  <c r="B285" i="5"/>
  <c r="E290" i="7"/>
  <c r="F290" i="7" s="1"/>
  <c r="D290" i="7"/>
  <c r="C291" i="7"/>
  <c r="I285" i="5" l="1"/>
  <c r="E285" i="5" s="1"/>
  <c r="H285" i="5"/>
  <c r="C285" i="5" s="1"/>
  <c r="A286" i="5"/>
  <c r="B286" i="5"/>
  <c r="D291" i="7"/>
  <c r="E291" i="7"/>
  <c r="F291" i="7" s="1"/>
  <c r="C292" i="7"/>
  <c r="I286" i="5" l="1"/>
  <c r="E286" i="5" s="1"/>
  <c r="H286" i="5"/>
  <c r="C286" i="5" s="1"/>
  <c r="D292" i="7"/>
  <c r="E292" i="7"/>
  <c r="F292" i="7" s="1"/>
  <c r="C293" i="7"/>
  <c r="A287" i="5"/>
  <c r="B287" i="5"/>
  <c r="I287" i="5" l="1"/>
  <c r="E287" i="5" s="1"/>
  <c r="H287" i="5"/>
  <c r="C287" i="5" s="1"/>
  <c r="B288" i="5"/>
  <c r="A288" i="5"/>
  <c r="D293" i="7"/>
  <c r="E293" i="7"/>
  <c r="F293" i="7" s="1"/>
  <c r="C294" i="7"/>
  <c r="H288" i="5" l="1"/>
  <c r="C288" i="5" s="1"/>
  <c r="I288" i="5"/>
  <c r="E288" i="5" s="1"/>
  <c r="A289" i="5"/>
  <c r="B289" i="5"/>
  <c r="D294" i="7"/>
  <c r="E294" i="7"/>
  <c r="F294" i="7" s="1"/>
  <c r="C295" i="7"/>
  <c r="H289" i="5" l="1"/>
  <c r="C289" i="5" s="1"/>
  <c r="I289" i="5"/>
  <c r="E289" i="5" s="1"/>
  <c r="E295" i="7"/>
  <c r="F295" i="7" s="1"/>
  <c r="D295" i="7"/>
  <c r="C296" i="7"/>
  <c r="A290" i="5"/>
  <c r="B290" i="5"/>
  <c r="I290" i="5" l="1"/>
  <c r="E290" i="5" s="1"/>
  <c r="H290" i="5"/>
  <c r="C290" i="5" s="1"/>
  <c r="E296" i="7"/>
  <c r="F296" i="7" s="1"/>
  <c r="D296" i="7"/>
  <c r="C297" i="7"/>
  <c r="A291" i="5"/>
  <c r="B291" i="5"/>
  <c r="I291" i="5" l="1"/>
  <c r="E291" i="5" s="1"/>
  <c r="H291" i="5"/>
  <c r="C291" i="5" s="1"/>
  <c r="E297" i="7"/>
  <c r="F297" i="7" s="1"/>
  <c r="D297" i="7"/>
  <c r="C298" i="7"/>
  <c r="A292" i="5"/>
  <c r="B292" i="5"/>
  <c r="I292" i="5" l="1"/>
  <c r="E292" i="5" s="1"/>
  <c r="H292" i="5"/>
  <c r="C292" i="5" s="1"/>
  <c r="E298" i="7"/>
  <c r="F298" i="7" s="1"/>
  <c r="D298" i="7"/>
  <c r="C299" i="7"/>
  <c r="A293" i="5"/>
  <c r="B293" i="5"/>
  <c r="I293" i="5" l="1"/>
  <c r="E293" i="5" s="1"/>
  <c r="H293" i="5"/>
  <c r="C293" i="5" s="1"/>
  <c r="B294" i="5"/>
  <c r="A294" i="5"/>
  <c r="D299" i="7"/>
  <c r="E299" i="7"/>
  <c r="F299" i="7" s="1"/>
  <c r="C300" i="7"/>
  <c r="I294" i="5" l="1"/>
  <c r="E294" i="5" s="1"/>
  <c r="H294" i="5"/>
  <c r="C294" i="5" s="1"/>
  <c r="A295" i="5"/>
  <c r="B295" i="5"/>
  <c r="D300" i="7"/>
  <c r="E300" i="7"/>
  <c r="F300" i="7" s="1"/>
  <c r="C301" i="7"/>
  <c r="I295" i="5" l="1"/>
  <c r="E295" i="5" s="1"/>
  <c r="H295" i="5"/>
  <c r="C295" i="5" s="1"/>
  <c r="A296" i="5"/>
  <c r="B296" i="5"/>
  <c r="E301" i="7"/>
  <c r="F301" i="7" s="1"/>
  <c r="D301" i="7"/>
  <c r="C302" i="7"/>
  <c r="I296" i="5" l="1"/>
  <c r="E296" i="5" s="1"/>
  <c r="H296" i="5"/>
  <c r="C296" i="5" s="1"/>
  <c r="A297" i="5"/>
  <c r="B297" i="5"/>
  <c r="E302" i="7"/>
  <c r="F302" i="7" s="1"/>
  <c r="D302" i="7"/>
  <c r="C303" i="7"/>
  <c r="I297" i="5" l="1"/>
  <c r="E297" i="5" s="1"/>
  <c r="H297" i="5"/>
  <c r="C297" i="5" s="1"/>
  <c r="A298" i="5"/>
  <c r="B298" i="5"/>
  <c r="D303" i="7"/>
  <c r="E303" i="7"/>
  <c r="F303" i="7" s="1"/>
  <c r="C304" i="7"/>
  <c r="I298" i="5" l="1"/>
  <c r="E298" i="5" s="1"/>
  <c r="H298" i="5"/>
  <c r="C298" i="5" s="1"/>
  <c r="A299" i="5"/>
  <c r="B299" i="5"/>
  <c r="E304" i="7"/>
  <c r="F304" i="7" s="1"/>
  <c r="D304" i="7"/>
  <c r="C305" i="7"/>
  <c r="H299" i="5" l="1"/>
  <c r="C299" i="5" s="1"/>
  <c r="I299" i="5"/>
  <c r="E299" i="5" s="1"/>
  <c r="D305" i="7"/>
  <c r="E305" i="7"/>
  <c r="F305" i="7" s="1"/>
  <c r="C306" i="7"/>
  <c r="A300" i="5"/>
  <c r="B300" i="5"/>
  <c r="H300" i="5" l="1"/>
  <c r="C300" i="5" s="1"/>
  <c r="I300" i="5"/>
  <c r="E300" i="5" s="1"/>
  <c r="D306" i="7"/>
  <c r="E306" i="7"/>
  <c r="F306" i="7" s="1"/>
  <c r="C307" i="7"/>
  <c r="A301" i="5"/>
  <c r="B301" i="5"/>
  <c r="H301" i="5" l="1"/>
  <c r="C301" i="5" s="1"/>
  <c r="I301" i="5"/>
  <c r="E301" i="5" s="1"/>
  <c r="E307" i="7"/>
  <c r="F307" i="7" s="1"/>
  <c r="D307" i="7"/>
  <c r="C308" i="7"/>
  <c r="A302" i="5"/>
  <c r="B302" i="5"/>
  <c r="I302" i="5" l="1"/>
  <c r="E302" i="5" s="1"/>
  <c r="H302" i="5"/>
  <c r="C302" i="5" s="1"/>
  <c r="A303" i="5"/>
  <c r="B303" i="5"/>
  <c r="D308" i="7"/>
  <c r="E308" i="7"/>
  <c r="F308" i="7" s="1"/>
  <c r="C309" i="7"/>
  <c r="I303" i="5" l="1"/>
  <c r="E303" i="5" s="1"/>
  <c r="H303" i="5"/>
  <c r="C303" i="5" s="1"/>
  <c r="B304" i="5"/>
  <c r="A304" i="5"/>
  <c r="E309" i="7"/>
  <c r="F309" i="7" s="1"/>
  <c r="D309" i="7"/>
  <c r="C310" i="7"/>
  <c r="I304" i="5" l="1"/>
  <c r="H304" i="5"/>
  <c r="C304" i="5" s="1"/>
  <c r="E310" i="7"/>
  <c r="F310" i="7" s="1"/>
  <c r="D310" i="7"/>
  <c r="C311" i="7"/>
  <c r="A305" i="5"/>
  <c r="B305" i="5"/>
  <c r="I305" i="5" l="1"/>
  <c r="E305" i="5" s="1"/>
  <c r="H305" i="5"/>
  <c r="C305" i="5" s="1"/>
  <c r="E304" i="5"/>
  <c r="B306" i="5"/>
  <c r="A306" i="5"/>
  <c r="E311" i="7"/>
  <c r="F311" i="7" s="1"/>
  <c r="D311" i="7"/>
  <c r="C312" i="7"/>
  <c r="H306" i="5" l="1"/>
  <c r="C306" i="5" s="1"/>
  <c r="I306" i="5"/>
  <c r="E306" i="5" s="1"/>
  <c r="E312" i="7"/>
  <c r="F312" i="7" s="1"/>
  <c r="D312" i="7"/>
  <c r="C313" i="7"/>
  <c r="A307" i="5"/>
  <c r="B307" i="5"/>
  <c r="I307" i="5" l="1"/>
  <c r="E307" i="5" s="1"/>
  <c r="H307" i="5"/>
  <c r="C307" i="5" s="1"/>
  <c r="B308" i="5"/>
  <c r="A308" i="5"/>
  <c r="E313" i="7"/>
  <c r="F313" i="7" s="1"/>
  <c r="D313" i="7"/>
  <c r="C314" i="7"/>
  <c r="I308" i="5" l="1"/>
  <c r="H308" i="5"/>
  <c r="C308" i="5" s="1"/>
  <c r="A309" i="5"/>
  <c r="B309" i="5"/>
  <c r="E314" i="7"/>
  <c r="F314" i="7" s="1"/>
  <c r="D314" i="7"/>
  <c r="C315" i="7"/>
  <c r="I309" i="5" l="1"/>
  <c r="H309" i="5"/>
  <c r="C309" i="5" s="1"/>
  <c r="A310" i="5"/>
  <c r="B310" i="5"/>
  <c r="E315" i="7"/>
  <c r="F315" i="7" s="1"/>
  <c r="D315" i="7"/>
  <c r="C316" i="7"/>
  <c r="E308" i="5"/>
  <c r="H310" i="5" l="1"/>
  <c r="C310" i="5" s="1"/>
  <c r="I310" i="5"/>
  <c r="E310" i="5" s="1"/>
  <c r="E309" i="5"/>
  <c r="B311" i="5"/>
  <c r="A311" i="5"/>
  <c r="E316" i="7"/>
  <c r="F316" i="7" s="1"/>
  <c r="D316" i="7"/>
  <c r="C317" i="7"/>
  <c r="I311" i="5" l="1"/>
  <c r="E311" i="5" s="1"/>
  <c r="H311" i="5"/>
  <c r="C311" i="5" s="1"/>
  <c r="D317" i="7"/>
  <c r="E317" i="7"/>
  <c r="F317" i="7" s="1"/>
  <c r="C318" i="7"/>
  <c r="A312" i="5"/>
  <c r="B312" i="5"/>
  <c r="H312" i="5" l="1"/>
  <c r="I312" i="5"/>
  <c r="E312" i="5" s="1"/>
  <c r="E318" i="7"/>
  <c r="F318" i="7" s="1"/>
  <c r="D318" i="7"/>
  <c r="C319" i="7"/>
  <c r="B313" i="5"/>
  <c r="A313" i="5"/>
  <c r="H313" i="5" l="1"/>
  <c r="C313" i="5" s="1"/>
  <c r="I313" i="5"/>
  <c r="E313" i="5" s="1"/>
  <c r="C312" i="5"/>
  <c r="B314" i="5"/>
  <c r="A314" i="5"/>
  <c r="E319" i="7"/>
  <c r="F319" i="7" s="1"/>
  <c r="D319" i="7"/>
  <c r="C320" i="7"/>
  <c r="I314" i="5" l="1"/>
  <c r="E314" i="5" s="1"/>
  <c r="H314" i="5"/>
  <c r="B315" i="5"/>
  <c r="A315" i="5"/>
  <c r="E320" i="7"/>
  <c r="F320" i="7" s="1"/>
  <c r="D320" i="7"/>
  <c r="C321" i="7"/>
  <c r="I315" i="5" l="1"/>
  <c r="E315" i="5" s="1"/>
  <c r="H315" i="5"/>
  <c r="C315" i="5" s="1"/>
  <c r="C314" i="5"/>
  <c r="D321" i="7"/>
  <c r="E321" i="7"/>
  <c r="F321" i="7" s="1"/>
  <c r="C322" i="7"/>
  <c r="B316" i="5"/>
  <c r="A316" i="5"/>
  <c r="I316" i="5" l="1"/>
  <c r="E316" i="5" s="1"/>
  <c r="H316" i="5"/>
  <c r="C316" i="5" s="1"/>
  <c r="B317" i="5"/>
  <c r="A317" i="5"/>
  <c r="E322" i="7"/>
  <c r="F322" i="7" s="1"/>
  <c r="D322" i="7"/>
  <c r="C323" i="7"/>
  <c r="H317" i="5" l="1"/>
  <c r="C317" i="5" s="1"/>
  <c r="I317" i="5"/>
  <c r="E317" i="5" s="1"/>
  <c r="A318" i="5"/>
  <c r="B318" i="5"/>
  <c r="E323" i="7"/>
  <c r="F323" i="7" s="1"/>
  <c r="D323" i="7"/>
  <c r="C324" i="7"/>
  <c r="H318" i="5" l="1"/>
  <c r="C318" i="5" s="1"/>
  <c r="I318" i="5"/>
  <c r="E318" i="5" s="1"/>
  <c r="E324" i="7"/>
  <c r="F324" i="7" s="1"/>
  <c r="D324" i="7"/>
  <c r="C325" i="7"/>
  <c r="B319" i="5"/>
  <c r="A319" i="5"/>
  <c r="I319" i="5" l="1"/>
  <c r="E319" i="5" s="1"/>
  <c r="H319" i="5"/>
  <c r="C319" i="5" s="1"/>
  <c r="A320" i="5"/>
  <c r="B320" i="5"/>
  <c r="D325" i="7"/>
  <c r="E325" i="7"/>
  <c r="F325" i="7" s="1"/>
  <c r="C326" i="7"/>
  <c r="I320" i="5" l="1"/>
  <c r="E320" i="5" s="1"/>
  <c r="H320" i="5"/>
  <c r="B321" i="5"/>
  <c r="A321" i="5"/>
  <c r="E326" i="7"/>
  <c r="F326" i="7" s="1"/>
  <c r="D326" i="7"/>
  <c r="C327" i="7"/>
  <c r="I321" i="5" l="1"/>
  <c r="E321" i="5" s="1"/>
  <c r="H321" i="5"/>
  <c r="E327" i="7"/>
  <c r="F327" i="7" s="1"/>
  <c r="D327" i="7"/>
  <c r="C328" i="7"/>
  <c r="A322" i="5"/>
  <c r="B322" i="5"/>
  <c r="C320" i="5"/>
  <c r="I322" i="5" l="1"/>
  <c r="E322" i="5" s="1"/>
  <c r="H322" i="5"/>
  <c r="C321" i="5"/>
  <c r="E328" i="7"/>
  <c r="F328" i="7" s="1"/>
  <c r="D328" i="7"/>
  <c r="C329" i="7"/>
  <c r="B323" i="5"/>
  <c r="A323" i="5"/>
  <c r="C322" i="5" l="1"/>
  <c r="H323" i="5"/>
  <c r="C323" i="5" s="1"/>
  <c r="I323" i="5"/>
  <c r="E323" i="5" s="1"/>
  <c r="E329" i="7"/>
  <c r="F329" i="7" s="1"/>
  <c r="D329" i="7"/>
  <c r="C330" i="7"/>
  <c r="A324" i="5"/>
  <c r="B324" i="5"/>
  <c r="I324" i="5" l="1"/>
  <c r="E324" i="5" s="1"/>
  <c r="H324" i="5"/>
  <c r="C324" i="5" s="1"/>
  <c r="E330" i="7"/>
  <c r="F330" i="7" s="1"/>
  <c r="D330" i="7"/>
  <c r="C331" i="7"/>
  <c r="B325" i="5"/>
  <c r="A325" i="5"/>
  <c r="H325" i="5" l="1"/>
  <c r="C325" i="5" s="1"/>
  <c r="I325" i="5"/>
  <c r="E325" i="5" s="1"/>
  <c r="D331" i="7"/>
  <c r="E331" i="7"/>
  <c r="F331" i="7" s="1"/>
  <c r="C332" i="7"/>
  <c r="B326" i="5"/>
  <c r="A326" i="5"/>
  <c r="I326" i="5" l="1"/>
  <c r="E326" i="5" s="1"/>
  <c r="H326" i="5"/>
  <c r="C326" i="5" s="1"/>
  <c r="B327" i="5"/>
  <c r="A327" i="5"/>
  <c r="E332" i="7"/>
  <c r="F332" i="7" s="1"/>
  <c r="D332" i="7"/>
  <c r="C333" i="7"/>
  <c r="I327" i="5" l="1"/>
  <c r="E327" i="5" s="1"/>
  <c r="H327" i="5"/>
  <c r="C327" i="5" s="1"/>
  <c r="A328" i="5"/>
  <c r="B328" i="5"/>
  <c r="E333" i="7"/>
  <c r="F333" i="7" s="1"/>
  <c r="D333" i="7"/>
  <c r="C334" i="7"/>
  <c r="I328" i="5" l="1"/>
  <c r="E328" i="5" s="1"/>
  <c r="H328" i="5"/>
  <c r="C328" i="5" s="1"/>
  <c r="D334" i="7"/>
  <c r="E334" i="7"/>
  <c r="F334" i="7" s="1"/>
  <c r="C335" i="7"/>
  <c r="B329" i="5"/>
  <c r="A329" i="5"/>
  <c r="I329" i="5" l="1"/>
  <c r="E329" i="5" s="1"/>
  <c r="H329" i="5"/>
  <c r="C329" i="5" s="1"/>
  <c r="E335" i="7"/>
  <c r="F335" i="7" s="1"/>
  <c r="D335" i="7"/>
  <c r="C336" i="7"/>
  <c r="B330" i="5"/>
  <c r="A330" i="5"/>
  <c r="I330" i="5" l="1"/>
  <c r="E330" i="5" s="1"/>
  <c r="H330" i="5"/>
  <c r="C330" i="5" s="1"/>
  <c r="E336" i="7"/>
  <c r="F336" i="7" s="1"/>
  <c r="D336" i="7"/>
  <c r="C337" i="7"/>
  <c r="A331" i="5"/>
  <c r="B331" i="5"/>
  <c r="I331" i="5" l="1"/>
  <c r="E331" i="5" s="1"/>
  <c r="H331" i="5"/>
  <c r="C331" i="5" s="1"/>
  <c r="E337" i="7"/>
  <c r="F337" i="7" s="1"/>
  <c r="D337" i="7"/>
  <c r="C338" i="7"/>
  <c r="B332" i="5"/>
  <c r="A332" i="5"/>
  <c r="I332" i="5" l="1"/>
  <c r="E332" i="5" s="1"/>
  <c r="H332" i="5"/>
  <c r="C332" i="5" s="1"/>
  <c r="B333" i="5"/>
  <c r="A333" i="5"/>
  <c r="E338" i="7"/>
  <c r="F338" i="7" s="1"/>
  <c r="D338" i="7"/>
  <c r="C339" i="7"/>
  <c r="I333" i="5" l="1"/>
  <c r="E333" i="5" s="1"/>
  <c r="H333" i="5"/>
  <c r="C333" i="5" s="1"/>
  <c r="A334" i="5"/>
  <c r="B334" i="5"/>
  <c r="E339" i="7"/>
  <c r="F339" i="7" s="1"/>
  <c r="D339" i="7"/>
  <c r="I334" i="5" l="1"/>
  <c r="E334" i="5" s="1"/>
  <c r="H334" i="5"/>
  <c r="C334" i="5" s="1"/>
  <c r="B335" i="5"/>
  <c r="A335" i="5"/>
  <c r="I335" i="5" l="1"/>
  <c r="E335" i="5" s="1"/>
  <c r="H335" i="5"/>
  <c r="C335" i="5" s="1"/>
  <c r="A336" i="5"/>
  <c r="B336" i="5"/>
  <c r="H336" i="5" l="1"/>
  <c r="C336" i="5" s="1"/>
  <c r="I336" i="5"/>
  <c r="E336" i="5" s="1"/>
  <c r="B337" i="5"/>
  <c r="A337" i="5"/>
  <c r="I337" i="5" l="1"/>
  <c r="E337" i="5" s="1"/>
  <c r="H337" i="5"/>
  <c r="C337" i="5" s="1"/>
  <c r="A338" i="5"/>
  <c r="B338" i="5"/>
  <c r="I338" i="5" l="1"/>
  <c r="E338" i="5" s="1"/>
  <c r="H338" i="5"/>
  <c r="C338" i="5" s="1"/>
  <c r="A339" i="5"/>
  <c r="B339" i="5"/>
  <c r="I339" i="5" l="1"/>
  <c r="F338" i="5" s="1"/>
  <c r="H339" i="5"/>
  <c r="D336" i="5" s="1"/>
  <c r="F335" i="5" l="1"/>
  <c r="F336" i="5"/>
  <c r="F337" i="5"/>
  <c r="C339" i="5"/>
  <c r="D339" i="5" s="1"/>
  <c r="D2" i="5"/>
  <c r="D3" i="5"/>
  <c r="D4" i="5"/>
  <c r="D5" i="5"/>
  <c r="D6"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39" i="5"/>
  <c r="D40" i="5"/>
  <c r="D41" i="5"/>
  <c r="D42" i="5"/>
  <c r="D43" i="5"/>
  <c r="D44" i="5"/>
  <c r="D45" i="5"/>
  <c r="D46" i="5"/>
  <c r="D47" i="5"/>
  <c r="D48" i="5"/>
  <c r="D49" i="5"/>
  <c r="D50" i="5"/>
  <c r="D51" i="5"/>
  <c r="D52" i="5"/>
  <c r="D53" i="5"/>
  <c r="D54" i="5"/>
  <c r="D55" i="5"/>
  <c r="D56" i="5"/>
  <c r="D57" i="5"/>
  <c r="D58" i="5"/>
  <c r="D59" i="5"/>
  <c r="D60" i="5"/>
  <c r="D61" i="5"/>
  <c r="D62" i="5"/>
  <c r="D63" i="5"/>
  <c r="D64" i="5"/>
  <c r="D65" i="5"/>
  <c r="D66" i="5"/>
  <c r="D67" i="5"/>
  <c r="D68" i="5"/>
  <c r="D69" i="5"/>
  <c r="D70" i="5"/>
  <c r="D71" i="5"/>
  <c r="D72" i="5"/>
  <c r="D73" i="5"/>
  <c r="D74" i="5"/>
  <c r="D75" i="5"/>
  <c r="D76" i="5"/>
  <c r="D77" i="5"/>
  <c r="D79" i="5"/>
  <c r="D78" i="5"/>
  <c r="D81" i="5"/>
  <c r="D80" i="5"/>
  <c r="D82" i="5"/>
  <c r="D83" i="5"/>
  <c r="D84" i="5"/>
  <c r="D85" i="5"/>
  <c r="D86" i="5"/>
  <c r="D87" i="5"/>
  <c r="D88" i="5"/>
  <c r="D89" i="5"/>
  <c r="D90" i="5"/>
  <c r="D91" i="5"/>
  <c r="D92" i="5"/>
  <c r="D93" i="5"/>
  <c r="D94" i="5"/>
  <c r="D95" i="5"/>
  <c r="D96" i="5"/>
  <c r="D97" i="5"/>
  <c r="D98" i="5"/>
  <c r="D99" i="5"/>
  <c r="D100" i="5"/>
  <c r="D101" i="5"/>
  <c r="D102" i="5"/>
  <c r="D103" i="5"/>
  <c r="D104" i="5"/>
  <c r="D105" i="5"/>
  <c r="D106" i="5"/>
  <c r="D107" i="5"/>
  <c r="D108" i="5"/>
  <c r="D109" i="5"/>
  <c r="D110" i="5"/>
  <c r="D111" i="5"/>
  <c r="D112" i="5"/>
  <c r="D113" i="5"/>
  <c r="D114" i="5"/>
  <c r="D115" i="5"/>
  <c r="D116" i="5"/>
  <c r="D117" i="5"/>
  <c r="D118" i="5"/>
  <c r="D119" i="5"/>
  <c r="D120" i="5"/>
  <c r="D121" i="5"/>
  <c r="D122" i="5"/>
  <c r="D123" i="5"/>
  <c r="D124" i="5"/>
  <c r="D125" i="5"/>
  <c r="D126" i="5"/>
  <c r="D127" i="5"/>
  <c r="D128" i="5"/>
  <c r="D129" i="5"/>
  <c r="D130" i="5"/>
  <c r="D131" i="5"/>
  <c r="D132" i="5"/>
  <c r="D133" i="5"/>
  <c r="D134" i="5"/>
  <c r="D135" i="5"/>
  <c r="D136" i="5"/>
  <c r="D137" i="5"/>
  <c r="D138" i="5"/>
  <c r="D139" i="5"/>
  <c r="D140" i="5"/>
  <c r="D141" i="5"/>
  <c r="D142" i="5"/>
  <c r="D143" i="5"/>
  <c r="D144" i="5"/>
  <c r="D146" i="5"/>
  <c r="D145" i="5"/>
  <c r="D147" i="5"/>
  <c r="D148" i="5"/>
  <c r="D149" i="5"/>
  <c r="D150" i="5"/>
  <c r="D151" i="5"/>
  <c r="D152" i="5"/>
  <c r="D153" i="5"/>
  <c r="D154" i="5"/>
  <c r="D155" i="5"/>
  <c r="D156" i="5"/>
  <c r="D157" i="5"/>
  <c r="D158" i="5"/>
  <c r="D159" i="5"/>
  <c r="D160" i="5"/>
  <c r="D161" i="5"/>
  <c r="D162" i="5"/>
  <c r="D163" i="5"/>
  <c r="D164" i="5"/>
  <c r="D165" i="5"/>
  <c r="D166" i="5"/>
  <c r="D167" i="5"/>
  <c r="D168" i="5"/>
  <c r="D169" i="5"/>
  <c r="D170" i="5"/>
  <c r="D171" i="5"/>
  <c r="D172" i="5"/>
  <c r="D174" i="5"/>
  <c r="D173" i="5"/>
  <c r="D175" i="5"/>
  <c r="D177" i="5"/>
  <c r="D176" i="5"/>
  <c r="D178" i="5"/>
  <c r="D179" i="5"/>
  <c r="D180" i="5"/>
  <c r="D181" i="5"/>
  <c r="D182" i="5"/>
  <c r="D183" i="5"/>
  <c r="D184" i="5"/>
  <c r="D185" i="5"/>
  <c r="D186" i="5"/>
  <c r="D187" i="5"/>
  <c r="D188" i="5"/>
  <c r="D189" i="5"/>
  <c r="D190" i="5"/>
  <c r="D191" i="5"/>
  <c r="D192" i="5"/>
  <c r="D193" i="5"/>
  <c r="D194" i="5"/>
  <c r="D195" i="5"/>
  <c r="D197" i="5"/>
  <c r="D196" i="5"/>
  <c r="D198" i="5"/>
  <c r="D199" i="5"/>
  <c r="D200" i="5"/>
  <c r="D201" i="5"/>
  <c r="D202" i="5"/>
  <c r="D203" i="5"/>
  <c r="D204" i="5"/>
  <c r="D205" i="5"/>
  <c r="D206" i="5"/>
  <c r="D207" i="5"/>
  <c r="D208" i="5"/>
  <c r="D209" i="5"/>
  <c r="D210" i="5"/>
  <c r="D211" i="5"/>
  <c r="D212" i="5"/>
  <c r="D213" i="5"/>
  <c r="D214" i="5"/>
  <c r="D215" i="5"/>
  <c r="D216" i="5"/>
  <c r="D217" i="5"/>
  <c r="D218" i="5"/>
  <c r="D219" i="5"/>
  <c r="D220" i="5"/>
  <c r="D221" i="5"/>
  <c r="D222" i="5"/>
  <c r="D223" i="5"/>
  <c r="D224" i="5"/>
  <c r="D225" i="5"/>
  <c r="D226" i="5"/>
  <c r="D227" i="5"/>
  <c r="D228" i="5"/>
  <c r="D229" i="5"/>
  <c r="D230" i="5"/>
  <c r="D231" i="5"/>
  <c r="D232" i="5"/>
  <c r="D233" i="5"/>
  <c r="D234" i="5"/>
  <c r="D235" i="5"/>
  <c r="D236" i="5"/>
  <c r="D237" i="5"/>
  <c r="D238" i="5"/>
  <c r="D240" i="5"/>
  <c r="D239" i="5"/>
  <c r="D241" i="5"/>
  <c r="D242" i="5"/>
  <c r="D243" i="5"/>
  <c r="D244" i="5"/>
  <c r="D245" i="5"/>
  <c r="D246" i="5"/>
  <c r="D247" i="5"/>
  <c r="D248" i="5"/>
  <c r="D249" i="5"/>
  <c r="D250" i="5"/>
  <c r="D251" i="5"/>
  <c r="D252" i="5"/>
  <c r="D253" i="5"/>
  <c r="D254" i="5"/>
  <c r="D255" i="5"/>
  <c r="D256" i="5"/>
  <c r="D257" i="5"/>
  <c r="D258" i="5"/>
  <c r="D259" i="5"/>
  <c r="D260" i="5"/>
  <c r="D261" i="5"/>
  <c r="D263" i="5"/>
  <c r="D262" i="5"/>
  <c r="D264" i="5"/>
  <c r="D266" i="5"/>
  <c r="D267" i="5"/>
  <c r="D265" i="5"/>
  <c r="D268" i="5"/>
  <c r="D269" i="5"/>
  <c r="D270" i="5"/>
  <c r="D271" i="5"/>
  <c r="D272" i="5"/>
  <c r="D273" i="5"/>
  <c r="D274" i="5"/>
  <c r="D275" i="5"/>
  <c r="D276" i="5"/>
  <c r="D277" i="5"/>
  <c r="D278" i="5"/>
  <c r="D279" i="5"/>
  <c r="D280" i="5"/>
  <c r="D281" i="5"/>
  <c r="D282" i="5"/>
  <c r="D283" i="5"/>
  <c r="D284" i="5"/>
  <c r="D285" i="5"/>
  <c r="D286" i="5"/>
  <c r="D287" i="5"/>
  <c r="D288" i="5"/>
  <c r="D289" i="5"/>
  <c r="D290" i="5"/>
  <c r="D291" i="5"/>
  <c r="D292" i="5"/>
  <c r="D293" i="5"/>
  <c r="D294" i="5"/>
  <c r="D295" i="5"/>
  <c r="D296" i="5"/>
  <c r="D297" i="5"/>
  <c r="D298" i="5"/>
  <c r="D299" i="5"/>
  <c r="D300" i="5"/>
  <c r="D301" i="5"/>
  <c r="D302" i="5"/>
  <c r="D303" i="5"/>
  <c r="D304" i="5"/>
  <c r="D305" i="5"/>
  <c r="D306" i="5"/>
  <c r="D307" i="5"/>
  <c r="D308" i="5"/>
  <c r="D309" i="5"/>
  <c r="D310" i="5"/>
  <c r="D311" i="5"/>
  <c r="D312" i="5"/>
  <c r="D313" i="5"/>
  <c r="D315" i="5"/>
  <c r="D314" i="5"/>
  <c r="D316" i="5"/>
  <c r="D318" i="5"/>
  <c r="D317" i="5"/>
  <c r="D319" i="5"/>
  <c r="D320" i="5"/>
  <c r="D321" i="5"/>
  <c r="D322" i="5"/>
  <c r="D323" i="5"/>
  <c r="D324" i="5"/>
  <c r="D325" i="5"/>
  <c r="D326" i="5"/>
  <c r="D327" i="5"/>
  <c r="D328" i="5"/>
  <c r="D329" i="5"/>
  <c r="D330" i="5"/>
  <c r="D331" i="5"/>
  <c r="D332" i="5"/>
  <c r="D333" i="5"/>
  <c r="D334" i="5"/>
  <c r="D337" i="5"/>
  <c r="E339" i="5"/>
  <c r="F339" i="5" s="1"/>
  <c r="F2" i="5"/>
  <c r="F3" i="5"/>
  <c r="F4" i="5"/>
  <c r="F5"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F35" i="5"/>
  <c r="F36" i="5"/>
  <c r="F37" i="5"/>
  <c r="F38" i="5"/>
  <c r="F39" i="5"/>
  <c r="F40" i="5"/>
  <c r="F41" i="5"/>
  <c r="F42" i="5"/>
  <c r="F43" i="5"/>
  <c r="F44" i="5"/>
  <c r="F45" i="5"/>
  <c r="F46" i="5"/>
  <c r="F47" i="5"/>
  <c r="F48" i="5"/>
  <c r="F49" i="5"/>
  <c r="F50" i="5"/>
  <c r="F51" i="5"/>
  <c r="F52" i="5"/>
  <c r="F53" i="5"/>
  <c r="F54" i="5"/>
  <c r="F55" i="5"/>
  <c r="F56" i="5"/>
  <c r="F57" i="5"/>
  <c r="F58" i="5"/>
  <c r="F59" i="5"/>
  <c r="F60" i="5"/>
  <c r="F61" i="5"/>
  <c r="F62" i="5"/>
  <c r="F63" i="5"/>
  <c r="F64" i="5"/>
  <c r="F65" i="5"/>
  <c r="F66" i="5"/>
  <c r="F67" i="5"/>
  <c r="F68" i="5"/>
  <c r="F69" i="5"/>
  <c r="F70" i="5"/>
  <c r="F71" i="5"/>
  <c r="F72" i="5"/>
  <c r="F73" i="5"/>
  <c r="F74" i="5"/>
  <c r="F75" i="5"/>
  <c r="F76" i="5"/>
  <c r="F77" i="5"/>
  <c r="F78" i="5"/>
  <c r="F79" i="5"/>
  <c r="F80" i="5"/>
  <c r="F81" i="5"/>
  <c r="F82" i="5"/>
  <c r="F83" i="5"/>
  <c r="F84" i="5"/>
  <c r="F85" i="5"/>
  <c r="F86" i="5"/>
  <c r="F87" i="5"/>
  <c r="F88" i="5"/>
  <c r="F89" i="5"/>
  <c r="F90" i="5"/>
  <c r="F91" i="5"/>
  <c r="F92" i="5"/>
  <c r="F93" i="5"/>
  <c r="F94" i="5"/>
  <c r="F95" i="5"/>
  <c r="F96" i="5"/>
  <c r="F97" i="5"/>
  <c r="F98" i="5"/>
  <c r="F99" i="5"/>
  <c r="F100" i="5"/>
  <c r="F101" i="5"/>
  <c r="F102" i="5"/>
  <c r="F103" i="5"/>
  <c r="F104" i="5"/>
  <c r="F105" i="5"/>
  <c r="F106" i="5"/>
  <c r="F107" i="5"/>
  <c r="F108" i="5"/>
  <c r="F109" i="5"/>
  <c r="F110" i="5"/>
  <c r="F111" i="5"/>
  <c r="F112" i="5"/>
  <c r="F113" i="5"/>
  <c r="F114" i="5"/>
  <c r="F115" i="5"/>
  <c r="F116" i="5"/>
  <c r="F117" i="5"/>
  <c r="F118" i="5"/>
  <c r="F119" i="5"/>
  <c r="F120" i="5"/>
  <c r="F121" i="5"/>
  <c r="F122" i="5"/>
  <c r="F123" i="5"/>
  <c r="F124" i="5"/>
  <c r="F125" i="5"/>
  <c r="F126" i="5"/>
  <c r="F127" i="5"/>
  <c r="F128" i="5"/>
  <c r="F129" i="5"/>
  <c r="F130" i="5"/>
  <c r="F131" i="5"/>
  <c r="F132" i="5"/>
  <c r="F133" i="5"/>
  <c r="F134" i="5"/>
  <c r="F135" i="5"/>
  <c r="F136" i="5"/>
  <c r="F137" i="5"/>
  <c r="F138" i="5"/>
  <c r="F139" i="5"/>
  <c r="F140" i="5"/>
  <c r="F141" i="5"/>
  <c r="F142" i="5"/>
  <c r="F145" i="5"/>
  <c r="F143" i="5"/>
  <c r="F144" i="5"/>
  <c r="F146" i="5"/>
  <c r="F148" i="5"/>
  <c r="F147" i="5"/>
  <c r="F149" i="5"/>
  <c r="F150" i="5"/>
  <c r="F151" i="5"/>
  <c r="F152" i="5"/>
  <c r="F153" i="5"/>
  <c r="F154" i="5"/>
  <c r="F155" i="5"/>
  <c r="F156" i="5"/>
  <c r="F157" i="5"/>
  <c r="F158" i="5"/>
  <c r="F159" i="5"/>
  <c r="F160" i="5"/>
  <c r="F161" i="5"/>
  <c r="F162" i="5"/>
  <c r="F163" i="5"/>
  <c r="F164" i="5"/>
  <c r="F165" i="5"/>
  <c r="F166" i="5"/>
  <c r="F167" i="5"/>
  <c r="F168" i="5"/>
  <c r="F169" i="5"/>
  <c r="F170" i="5"/>
  <c r="F171" i="5"/>
  <c r="F172" i="5"/>
  <c r="F173" i="5"/>
  <c r="F174" i="5"/>
  <c r="F175" i="5"/>
  <c r="F176" i="5"/>
  <c r="F177" i="5"/>
  <c r="F178" i="5"/>
  <c r="F179" i="5"/>
  <c r="F181" i="5"/>
  <c r="F180" i="5"/>
  <c r="F183" i="5"/>
  <c r="F182" i="5"/>
  <c r="F184" i="5"/>
  <c r="F185" i="5"/>
  <c r="F186" i="5"/>
  <c r="F187" i="5"/>
  <c r="F188" i="5"/>
  <c r="F189" i="5"/>
  <c r="F190" i="5"/>
  <c r="F191" i="5"/>
  <c r="F192" i="5"/>
  <c r="F193" i="5"/>
  <c r="F194" i="5"/>
  <c r="F195" i="5"/>
  <c r="F196" i="5"/>
  <c r="F197" i="5"/>
  <c r="F198" i="5"/>
  <c r="F199" i="5"/>
  <c r="F200" i="5"/>
  <c r="F201" i="5"/>
  <c r="F202" i="5"/>
  <c r="F203" i="5"/>
  <c r="F204" i="5"/>
  <c r="F205" i="5"/>
  <c r="F206" i="5"/>
  <c r="F207" i="5"/>
  <c r="F208" i="5"/>
  <c r="F209" i="5"/>
  <c r="F210" i="5"/>
  <c r="F211" i="5"/>
  <c r="F212" i="5"/>
  <c r="F213" i="5"/>
  <c r="F214" i="5"/>
  <c r="F215" i="5"/>
  <c r="F216" i="5"/>
  <c r="F217" i="5"/>
  <c r="F218" i="5"/>
  <c r="F219" i="5"/>
  <c r="F220" i="5"/>
  <c r="F221" i="5"/>
  <c r="F222" i="5"/>
  <c r="F223" i="5"/>
  <c r="F224" i="5"/>
  <c r="F225" i="5"/>
  <c r="F226" i="5"/>
  <c r="F227" i="5"/>
  <c r="F228" i="5"/>
  <c r="F229" i="5"/>
  <c r="F230" i="5"/>
  <c r="F231" i="5"/>
  <c r="F232" i="5"/>
  <c r="F233" i="5"/>
  <c r="F234" i="5"/>
  <c r="F235" i="5"/>
  <c r="F236" i="5"/>
  <c r="F237" i="5"/>
  <c r="F238" i="5"/>
  <c r="F239" i="5"/>
  <c r="F240" i="5"/>
  <c r="F241" i="5"/>
  <c r="F242" i="5"/>
  <c r="F243" i="5"/>
  <c r="F244" i="5"/>
  <c r="F245" i="5"/>
  <c r="F246" i="5"/>
  <c r="F247" i="5"/>
  <c r="F248" i="5"/>
  <c r="F249" i="5"/>
  <c r="F250" i="5"/>
  <c r="F251" i="5"/>
  <c r="F252" i="5"/>
  <c r="F253" i="5"/>
  <c r="F254" i="5"/>
  <c r="F255" i="5"/>
  <c r="F256" i="5"/>
  <c r="F257" i="5"/>
  <c r="F258" i="5"/>
  <c r="F259" i="5"/>
  <c r="F260" i="5"/>
  <c r="F261" i="5"/>
  <c r="F262" i="5"/>
  <c r="F263" i="5"/>
  <c r="F264" i="5"/>
  <c r="F265" i="5"/>
  <c r="F266" i="5"/>
  <c r="F267" i="5"/>
  <c r="F268" i="5"/>
  <c r="F270" i="5"/>
  <c r="F269" i="5"/>
  <c r="F271" i="5"/>
  <c r="F272" i="5"/>
  <c r="F273" i="5"/>
  <c r="F274" i="5"/>
  <c r="F275" i="5"/>
  <c r="F276" i="5"/>
  <c r="F277" i="5"/>
  <c r="F278" i="5"/>
  <c r="F279" i="5"/>
  <c r="F280" i="5"/>
  <c r="F281" i="5"/>
  <c r="F282" i="5"/>
  <c r="F283" i="5"/>
  <c r="F284" i="5"/>
  <c r="F285" i="5"/>
  <c r="F286" i="5"/>
  <c r="F287" i="5"/>
  <c r="F288" i="5"/>
  <c r="F289" i="5"/>
  <c r="F290" i="5"/>
  <c r="F291" i="5"/>
  <c r="F292" i="5"/>
  <c r="F293" i="5"/>
  <c r="F294" i="5"/>
  <c r="F295" i="5"/>
  <c r="F296" i="5"/>
  <c r="F297" i="5"/>
  <c r="F298" i="5"/>
  <c r="F299" i="5"/>
  <c r="F300" i="5"/>
  <c r="F302" i="5"/>
  <c r="F301" i="5"/>
  <c r="F303" i="5"/>
  <c r="F306" i="5"/>
  <c r="F304" i="5"/>
  <c r="F305" i="5"/>
  <c r="F307" i="5"/>
  <c r="F309" i="5"/>
  <c r="F308" i="5"/>
  <c r="F310" i="5"/>
  <c r="F311" i="5"/>
  <c r="F312" i="5"/>
  <c r="F313" i="5"/>
  <c r="F314" i="5"/>
  <c r="F315" i="5"/>
  <c r="F316" i="5"/>
  <c r="F317" i="5"/>
  <c r="F318" i="5"/>
  <c r="F319" i="5"/>
  <c r="F320" i="5"/>
  <c r="F321" i="5"/>
  <c r="F322" i="5"/>
  <c r="F323" i="5"/>
  <c r="F324" i="5"/>
  <c r="F325" i="5"/>
  <c r="F326" i="5"/>
  <c r="F327" i="5"/>
  <c r="F328" i="5"/>
  <c r="F329" i="5"/>
  <c r="F330" i="5"/>
  <c r="F331" i="5"/>
  <c r="F332" i="5"/>
  <c r="F333" i="5"/>
  <c r="F334" i="5"/>
  <c r="D335" i="5"/>
  <c r="D338" i="5"/>
</calcChain>
</file>

<file path=xl/sharedStrings.xml><?xml version="1.0" encoding="utf-8"?>
<sst xmlns="http://schemas.openxmlformats.org/spreadsheetml/2006/main" count="45" uniqueCount="32">
  <si>
    <t>Datum</t>
  </si>
  <si>
    <t>Betrag</t>
  </si>
  <si>
    <t>Anzahl</t>
  </si>
  <si>
    <t>Berechnung</t>
  </si>
  <si>
    <t>Volumensband</t>
  </si>
  <si>
    <t>Datenhinweise</t>
  </si>
  <si>
    <t>Minimum</t>
  </si>
  <si>
    <t>Maximum</t>
  </si>
  <si>
    <t>Summe</t>
  </si>
  <si>
    <t>Mittelwert</t>
  </si>
  <si>
    <t>Abstand</t>
  </si>
  <si>
    <t>Höchste
Datumswerte
 absteigend</t>
  </si>
  <si>
    <t>Höchste
Betragswerte
 absteigend</t>
  </si>
  <si>
    <t>Kleinste
Datumswerte
 absteigend</t>
  </si>
  <si>
    <t>Kleinste
Betragswerte
 absteigend</t>
  </si>
  <si>
    <t>Summe positiv</t>
  </si>
  <si>
    <t>Summe negativ</t>
  </si>
  <si>
    <t>Anzahl negativ</t>
  </si>
  <si>
    <t>Anzahl positiv</t>
  </si>
  <si>
    <t>Summe 0,00</t>
  </si>
  <si>
    <t>Anzahl 0</t>
  </si>
  <si>
    <t>Durchschnitt</t>
  </si>
  <si>
    <t>Median</t>
  </si>
  <si>
    <t>Standardabweichung</t>
  </si>
  <si>
    <t>Alle Beispiele basieren auf den funktionalen Möglichkeiten von Excel, ohne Einsatz von Pivottabellen oder Makros. Die Formeln sind bewusst nicht geschützt, damit Sie diese ggfs. an Ihre individuellen Daten anpassen können.</t>
  </si>
  <si>
    <t>Die einzelnen Tools (Alter, Volumen, Benford) sind kompatibel gestaltet, so dass Sie sich alle Blätter in ein gesamtes Arbeitsblatt kopieren können. Für Ideen, Feedback und Anregungen sind wir jederzeit dankbar.</t>
  </si>
  <si>
    <t>Volumensanalyse</t>
  </si>
  <si>
    <t>Anzahl der Cluster</t>
  </si>
  <si>
    <t>In der Mappe Volumensanalyse erhalten Sie wahlweise eine lineare Schichtung über 20 Cluster, welche Sie jedoch über das Feld L8 modifizieren können. 
In dem Tabellenblatt "variabel" können Sie eigene Werte in Spalte B eingeben. Hier können Sie beispielsweise Kompetenz- oder Freigabegrenzen abbilden. In Kombination mit Filterung auf bestimmte Arbeitsplätze können Sie hier ggfs. sofort kritisches Belegmaterial erkennen.</t>
  </si>
  <si>
    <t xml:space="preserve"> Betrag </t>
  </si>
  <si>
    <t>Bitte betten Sie zuerst Ihre zu analysierenden Daten in das Blatt "Rohdaten" ein. Dabei stehen Ihnen 1.048.576 Zielen und 16.384 Spalten (ab Excel 2010) zur Verfügung. In der ersten Zeile sollten Sie ggfs. die Spaltenköpfe beschriften.</t>
  </si>
  <si>
    <t>Bei Fragen: +49 (0)2205 - 90 66 00 0 (Hans-Willi Jackmuth) oder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</si>
</sst>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44" formatCode="_-* #,##0.00\ &quot;€&quot;_-;\-* #,##0.00\ &quot;€&quot;_-;_-* &quot;-&quot;??\ &quot;€&quot;_-;_-@_-"/>
  </numFmts>
  <fonts count="33" x14ac:knownFonts="1">
    <font>
      <sz val="10"/>
      <name val="Arial"/>
    </font>
    <font>
      <sz val="10"/>
      <name val="Arial"/>
    </font>
    <font>
      <sz val="8"/>
      <name val="Arial"/>
      <family val="2"/>
    </font>
    <font>
      <sz val="10"/>
      <name val="Arial"/>
      <family val="2"/>
    </font>
    <font>
      <sz val="11"/>
      <color indexed="8"/>
      <name val="Tahoma"/>
      <family val="2"/>
    </font>
    <font>
      <sz val="11"/>
      <color theme="0"/>
      <name val="Tahoma"/>
      <family val="2"/>
    </font>
    <font>
      <b/>
      <sz val="11"/>
      <color rgb="FF3F3F3F"/>
      <name val="Tahoma"/>
      <family val="2"/>
    </font>
    <font>
      <b/>
      <sz val="11"/>
      <color rgb="FFFA7D00"/>
      <name val="Tahoma"/>
      <family val="2"/>
    </font>
    <font>
      <sz val="11"/>
      <color rgb="FF3F3F76"/>
      <name val="Tahoma"/>
      <family val="2"/>
    </font>
    <font>
      <b/>
      <sz val="11"/>
      <color theme="1"/>
      <name val="Tahoma"/>
      <family val="2"/>
    </font>
    <font>
      <i/>
      <sz val="11"/>
      <color rgb="FF7F7F7F"/>
      <name val="Tahoma"/>
      <family val="2"/>
    </font>
    <font>
      <sz val="11"/>
      <color rgb="FF006100"/>
      <name val="Tahoma"/>
      <family val="2"/>
    </font>
    <font>
      <u/>
      <sz val="10"/>
      <color theme="10"/>
      <name val="Arial"/>
      <family val="2"/>
    </font>
    <font>
      <sz val="11"/>
      <color rgb="FF9C6500"/>
      <name val="Tahoma"/>
      <family val="2"/>
    </font>
    <font>
      <sz val="11"/>
      <color rgb="FF9C0006"/>
      <name val="Tahoma"/>
      <family val="2"/>
    </font>
    <font>
      <b/>
      <sz val="18"/>
      <color theme="3"/>
      <name val="Cambria"/>
      <family val="2"/>
      <scheme val="major"/>
    </font>
    <font>
      <b/>
      <sz val="15"/>
      <color theme="3"/>
      <name val="Tahoma"/>
      <family val="2"/>
    </font>
    <font>
      <b/>
      <sz val="13"/>
      <color theme="3"/>
      <name val="Tahoma"/>
      <family val="2"/>
    </font>
    <font>
      <b/>
      <sz val="11"/>
      <color theme="3"/>
      <name val="Tahoma"/>
      <family val="2"/>
    </font>
    <font>
      <sz val="11"/>
      <color rgb="FFFA7D00"/>
      <name val="Tahoma"/>
      <family val="2"/>
    </font>
    <font>
      <sz val="11"/>
      <color rgb="FFFF0000"/>
      <name val="Tahoma"/>
      <family val="2"/>
    </font>
    <font>
      <b/>
      <sz val="11"/>
      <color theme="0"/>
      <name val="Tahoma"/>
      <family val="2"/>
    </font>
    <font>
      <sz val="10"/>
      <name val="Calibri"/>
      <family val="2"/>
      <scheme val="minor"/>
    </font>
    <font>
      <b/>
      <sz val="26"/>
      <color rgb="FF860046"/>
      <name val="Calibri"/>
      <family val="2"/>
      <scheme val="minor"/>
    </font>
    <font>
      <b/>
      <sz val="12"/>
      <name val="Calibri"/>
      <family val="2"/>
      <scheme val="minor"/>
    </font>
    <font>
      <b/>
      <sz val="12"/>
      <color rgb="FF860046"/>
      <name val="Calibri"/>
      <family val="2"/>
      <scheme val="minor"/>
    </font>
    <font>
      <b/>
      <sz val="26"/>
      <color theme="4"/>
      <name val="Calibri"/>
      <family val="2"/>
      <scheme val="minor"/>
    </font>
    <font>
      <b/>
      <sz val="12"/>
      <color theme="4"/>
      <name val="Calibri"/>
      <family val="2"/>
      <scheme val="minor"/>
    </font>
    <font>
      <sz val="11"/>
      <name val="Calibri"/>
      <family val="2"/>
      <scheme val="minor"/>
    </font>
    <font>
      <sz val="11"/>
      <color indexed="8"/>
      <name val="Calibri"/>
      <family val="2"/>
      <scheme val="minor"/>
    </font>
    <font>
      <sz val="10"/>
      <color theme="0"/>
      <name val="Calibri"/>
      <family val="2"/>
      <scheme val="minor"/>
    </font>
    <font>
      <b/>
      <sz val="10"/>
      <name val="Calibri"/>
      <family val="2"/>
      <scheme val="minor"/>
    </font>
    <font>
      <b/>
      <sz val="10"/>
      <color indexed="10"/>
      <name val="Calibri"/>
      <family val="2"/>
      <scheme val="minor"/>
    </font>
  </fonts>
  <fills count="26">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22"/>
        <bgColor indexed="64"/>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EB9C"/>
      </patternFill>
    </fill>
    <fill>
      <patternFill patternType="solid">
        <fgColor rgb="FFFFFFCC"/>
      </patternFill>
    </fill>
    <fill>
      <patternFill patternType="solid">
        <fgColor rgb="FFFFC7CE"/>
      </patternFill>
    </fill>
    <fill>
      <patternFill patternType="solid">
        <fgColor rgb="FFA5A5A5"/>
      </patternFill>
    </fill>
    <fill>
      <patternFill patternType="solid">
        <fgColor theme="0"/>
        <bgColor indexed="64"/>
      </patternFill>
    </fill>
    <fill>
      <patternFill patternType="solid">
        <fgColor rgb="FFADADAD"/>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rgb="FF860046"/>
        <bgColor indexed="64"/>
      </patternFill>
    </fill>
    <fill>
      <patternFill patternType="solid">
        <fgColor theme="0" tint="-4.9989318521683403E-2"/>
        <bgColor indexed="64"/>
      </patternFill>
    </fill>
    <fill>
      <patternFill patternType="solid">
        <fgColor theme="2" tint="-0.249977111117893"/>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right/>
      <top style="medium">
        <color indexed="64"/>
      </top>
      <bottom style="medium">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style="thick">
        <color theme="4"/>
      </right>
      <top/>
      <bottom/>
      <diagonal/>
    </border>
    <border>
      <left/>
      <right style="thick">
        <color theme="4"/>
      </right>
      <top style="thick">
        <color theme="4"/>
      </top>
      <bottom style="thick">
        <color theme="4"/>
      </bottom>
      <diagonal/>
    </border>
    <border>
      <left/>
      <right style="thick">
        <color theme="2" tint="-0.249977111117893"/>
      </right>
      <top/>
      <bottom/>
      <diagonal/>
    </border>
    <border>
      <left/>
      <right style="thick">
        <color theme="2" tint="-0.249977111117893"/>
      </right>
      <top style="medium">
        <color indexed="64"/>
      </top>
      <bottom/>
      <diagonal/>
    </border>
    <border>
      <left style="thick">
        <color theme="2" tint="-0.249977111117893"/>
      </left>
      <right/>
      <top/>
      <bottom/>
      <diagonal/>
    </border>
  </borders>
  <cellStyleXfs count="29">
    <xf numFmtId="0" fontId="0" fillId="0" borderId="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6" fillId="11" borderId="12" applyNumberFormat="0" applyAlignment="0" applyProtection="0"/>
    <xf numFmtId="0" fontId="7" fillId="11" borderId="13" applyNumberFormat="0" applyAlignment="0" applyProtection="0"/>
    <xf numFmtId="0" fontId="8" fillId="12" borderId="13" applyNumberFormat="0" applyAlignment="0" applyProtection="0"/>
    <xf numFmtId="0" fontId="9" fillId="0" borderId="14" applyNumberFormat="0" applyFill="0" applyAlignment="0" applyProtection="0"/>
    <xf numFmtId="0" fontId="10" fillId="0" borderId="0" applyNumberFormat="0" applyFill="0" applyBorder="0" applyAlignment="0" applyProtection="0"/>
    <xf numFmtId="0" fontId="11" fillId="13" borderId="0" applyNumberFormat="0" applyBorder="0" applyAlignment="0" applyProtection="0"/>
    <xf numFmtId="0" fontId="12" fillId="0" borderId="0" applyNumberFormat="0" applyFill="0" applyBorder="0" applyAlignment="0" applyProtection="0">
      <alignment vertical="top"/>
      <protection locked="0"/>
    </xf>
    <xf numFmtId="0" fontId="13" fillId="14" borderId="0" applyNumberFormat="0" applyBorder="0" applyAlignment="0" applyProtection="0"/>
    <xf numFmtId="0" fontId="4" fillId="15" borderId="15" applyNumberFormat="0" applyFont="0" applyAlignment="0" applyProtection="0"/>
    <xf numFmtId="9" fontId="1" fillId="0" borderId="0" applyFont="0" applyFill="0" applyBorder="0" applyAlignment="0" applyProtection="0"/>
    <xf numFmtId="0" fontId="14" fillId="16" borderId="0" applyNumberFormat="0" applyBorder="0" applyAlignment="0" applyProtection="0"/>
    <xf numFmtId="0" fontId="3" fillId="0" borderId="0"/>
    <xf numFmtId="0" fontId="15" fillId="0" borderId="0" applyNumberFormat="0" applyFill="0" applyBorder="0" applyAlignment="0" applyProtection="0"/>
    <xf numFmtId="0" fontId="16" fillId="0" borderId="16" applyNumberFormat="0" applyFill="0" applyAlignment="0" applyProtection="0"/>
    <xf numFmtId="0" fontId="17" fillId="0" borderId="17" applyNumberFormat="0" applyFill="0" applyAlignment="0" applyProtection="0"/>
    <xf numFmtId="0" fontId="18" fillId="0" borderId="18" applyNumberFormat="0" applyFill="0" applyAlignment="0" applyProtection="0"/>
    <xf numFmtId="0" fontId="18" fillId="0" borderId="0" applyNumberFormat="0" applyFill="0" applyBorder="0" applyAlignment="0" applyProtection="0"/>
    <xf numFmtId="0" fontId="19" fillId="0" borderId="19" applyNumberFormat="0" applyFill="0" applyAlignment="0" applyProtection="0"/>
    <xf numFmtId="44" fontId="1" fillId="0" borderId="0" applyFont="0" applyFill="0" applyBorder="0" applyAlignment="0" applyProtection="0"/>
    <xf numFmtId="44" fontId="4" fillId="0" borderId="0" applyFont="0" applyFill="0" applyBorder="0" applyAlignment="0" applyProtection="0"/>
    <xf numFmtId="0" fontId="20" fillId="0" borderId="0" applyNumberFormat="0" applyFill="0" applyBorder="0" applyAlignment="0" applyProtection="0"/>
    <xf numFmtId="0" fontId="21" fillId="17" borderId="20" applyNumberFormat="0" applyAlignment="0" applyProtection="0"/>
  </cellStyleXfs>
  <cellXfs count="78">
    <xf numFmtId="0" fontId="0" fillId="0" borderId="0" xfId="0"/>
    <xf numFmtId="0" fontId="22" fillId="2" borderId="0" xfId="18" applyFont="1" applyFill="1"/>
    <xf numFmtId="0" fontId="23" fillId="2" borderId="0" xfId="18" applyFont="1" applyFill="1"/>
    <xf numFmtId="0" fontId="22" fillId="4" borderId="0" xfId="18" applyFont="1" applyFill="1"/>
    <xf numFmtId="0" fontId="24" fillId="2" borderId="0" xfId="18" applyFont="1" applyFill="1" applyAlignment="1">
      <alignment horizontal="left" wrapText="1"/>
    </xf>
    <xf numFmtId="0" fontId="22" fillId="2" borderId="0" xfId="18" applyFont="1" applyFill="1" applyAlignment="1">
      <alignment wrapText="1"/>
    </xf>
    <xf numFmtId="0" fontId="25" fillId="2" borderId="0" xfId="18" applyFont="1" applyFill="1" applyAlignment="1">
      <alignment horizontal="left" wrapText="1"/>
    </xf>
    <xf numFmtId="0" fontId="22" fillId="18" borderId="0" xfId="18" applyFont="1" applyFill="1" applyAlignment="1">
      <alignment wrapText="1"/>
    </xf>
    <xf numFmtId="0" fontId="22" fillId="0" borderId="0" xfId="18" applyFont="1" applyAlignment="1">
      <alignment wrapText="1"/>
    </xf>
    <xf numFmtId="0" fontId="25" fillId="18" borderId="0" xfId="18" applyFont="1" applyFill="1" applyAlignment="1">
      <alignment horizontal="left" wrapText="1"/>
    </xf>
    <xf numFmtId="0" fontId="22" fillId="18" borderId="0" xfId="18" applyFont="1" applyFill="1"/>
    <xf numFmtId="0" fontId="22" fillId="0" borderId="0" xfId="18" applyFont="1"/>
    <xf numFmtId="0" fontId="22" fillId="2" borderId="16" xfId="18" applyFont="1" applyFill="1" applyBorder="1"/>
    <xf numFmtId="0" fontId="26" fillId="24" borderId="22" xfId="18" applyFont="1" applyFill="1" applyBorder="1" applyAlignment="1">
      <alignment horizontal="left" wrapText="1"/>
    </xf>
    <xf numFmtId="0" fontId="22" fillId="2" borderId="21" xfId="18" applyFont="1" applyFill="1" applyBorder="1"/>
    <xf numFmtId="0" fontId="22" fillId="2" borderId="21" xfId="18" applyFont="1" applyFill="1" applyBorder="1" applyAlignment="1">
      <alignment wrapText="1"/>
    </xf>
    <xf numFmtId="0" fontId="27" fillId="24" borderId="22" xfId="18" applyFont="1" applyFill="1" applyBorder="1" applyAlignment="1">
      <alignment horizontal="left" wrapText="1"/>
    </xf>
    <xf numFmtId="0" fontId="27" fillId="2" borderId="0" xfId="18" applyFont="1" applyFill="1" applyAlignment="1">
      <alignment horizontal="left" wrapText="1"/>
    </xf>
    <xf numFmtId="0" fontId="22" fillId="0" borderId="0" xfId="0" applyFont="1"/>
    <xf numFmtId="14" fontId="28" fillId="0" borderId="0" xfId="0" quotePrefix="1" applyNumberFormat="1" applyFont="1"/>
    <xf numFmtId="8" fontId="28" fillId="0" borderId="0" xfId="26" applyNumberFormat="1" applyFont="1"/>
    <xf numFmtId="44" fontId="28" fillId="0" borderId="0" xfId="25" applyFont="1"/>
    <xf numFmtId="0" fontId="28" fillId="0" borderId="0" xfId="0" applyFont="1"/>
    <xf numFmtId="44" fontId="29" fillId="0" borderId="0" xfId="25" applyFont="1"/>
    <xf numFmtId="44" fontId="28" fillId="0" borderId="0" xfId="26" applyFont="1"/>
    <xf numFmtId="0" fontId="28" fillId="20" borderId="0" xfId="0" applyFont="1" applyFill="1"/>
    <xf numFmtId="44" fontId="28" fillId="20" borderId="0" xfId="26" applyFont="1" applyFill="1"/>
    <xf numFmtId="0" fontId="30" fillId="23" borderId="0" xfId="0" applyFont="1" applyFill="1" applyAlignment="1">
      <alignment horizontal="center" wrapText="1"/>
    </xf>
    <xf numFmtId="0" fontId="22" fillId="19" borderId="0" xfId="0" applyFont="1" applyFill="1" applyAlignment="1">
      <alignment horizontal="center"/>
    </xf>
    <xf numFmtId="0" fontId="22" fillId="18" borderId="0" xfId="0" applyFont="1" applyFill="1"/>
    <xf numFmtId="0" fontId="22" fillId="0" borderId="0" xfId="25" applyNumberFormat="1" applyFont="1" applyAlignment="1">
      <alignment horizontal="center"/>
    </xf>
    <xf numFmtId="44" fontId="22" fillId="0" borderId="0" xfId="25" applyFont="1" applyAlignment="1">
      <alignment horizontal="center"/>
    </xf>
    <xf numFmtId="14" fontId="22" fillId="0" borderId="0" xfId="0" applyNumberFormat="1" applyFont="1" applyAlignment="1">
      <alignment horizontal="center"/>
    </xf>
    <xf numFmtId="0" fontId="22" fillId="20" borderId="0" xfId="0" applyFont="1" applyFill="1" applyAlignment="1">
      <alignment horizontal="center" wrapText="1"/>
    </xf>
    <xf numFmtId="0" fontId="22" fillId="22" borderId="0" xfId="0" applyFont="1" applyFill="1" applyAlignment="1">
      <alignment horizontal="center" wrapText="1"/>
    </xf>
    <xf numFmtId="0" fontId="22" fillId="21" borderId="0" xfId="0" applyFont="1" applyFill="1" applyAlignment="1">
      <alignment horizontal="center" wrapText="1"/>
    </xf>
    <xf numFmtId="0" fontId="22" fillId="18" borderId="0" xfId="0" applyFont="1" applyFill="1" applyAlignment="1">
      <alignment horizontal="center"/>
    </xf>
    <xf numFmtId="0" fontId="22" fillId="0" borderId="0" xfId="0" applyFont="1" applyAlignment="1">
      <alignment horizontal="center"/>
    </xf>
    <xf numFmtId="0" fontId="22" fillId="25" borderId="23" xfId="0" applyFont="1" applyFill="1" applyBorder="1" applyAlignment="1">
      <alignment horizontal="center"/>
    </xf>
    <xf numFmtId="0" fontId="22" fillId="25" borderId="0" xfId="0" applyFont="1" applyFill="1" applyAlignment="1">
      <alignment horizontal="center"/>
    </xf>
    <xf numFmtId="0" fontId="22" fillId="19" borderId="23" xfId="0" applyFont="1" applyFill="1" applyBorder="1" applyAlignment="1">
      <alignment horizontal="center"/>
    </xf>
    <xf numFmtId="0" fontId="22" fillId="19" borderId="24" xfId="0" applyFont="1" applyFill="1" applyBorder="1" applyAlignment="1">
      <alignment horizontal="center"/>
    </xf>
    <xf numFmtId="0" fontId="22" fillId="22" borderId="25" xfId="0" applyFont="1" applyFill="1" applyBorder="1" applyAlignment="1">
      <alignment horizontal="center" wrapText="1"/>
    </xf>
    <xf numFmtId="0" fontId="24" fillId="2" borderId="16" xfId="18" applyFont="1" applyFill="1" applyBorder="1" applyAlignment="1">
      <alignment horizontal="left" vertical="center" wrapText="1"/>
    </xf>
    <xf numFmtId="0" fontId="22" fillId="4" borderId="3" xfId="0" applyFont="1" applyFill="1" applyBorder="1"/>
    <xf numFmtId="0" fontId="22" fillId="2" borderId="0" xfId="0" applyFont="1" applyFill="1"/>
    <xf numFmtId="44" fontId="22" fillId="0" borderId="2" xfId="0" applyNumberFormat="1" applyFont="1" applyBorder="1"/>
    <xf numFmtId="0" fontId="22" fillId="0" borderId="2" xfId="0" applyFont="1" applyBorder="1"/>
    <xf numFmtId="10" fontId="22" fillId="0" borderId="2" xfId="16" applyNumberFormat="1" applyFont="1" applyBorder="1"/>
    <xf numFmtId="44" fontId="22" fillId="0" borderId="2" xfId="25" applyFont="1" applyBorder="1"/>
    <xf numFmtId="10" fontId="22" fillId="0" borderId="4" xfId="16" applyNumberFormat="1" applyFont="1" applyBorder="1"/>
    <xf numFmtId="0" fontId="22" fillId="4" borderId="7" xfId="0" applyFont="1" applyFill="1" applyBorder="1"/>
    <xf numFmtId="0" fontId="22" fillId="2" borderId="6" xfId="0" applyFont="1" applyFill="1" applyBorder="1"/>
    <xf numFmtId="44" fontId="22" fillId="2" borderId="1" xfId="25" applyFont="1" applyFill="1" applyBorder="1"/>
    <xf numFmtId="0" fontId="22" fillId="0" borderId="9" xfId="0" applyFont="1" applyBorder="1"/>
    <xf numFmtId="0" fontId="30" fillId="2" borderId="0" xfId="0" applyFont="1" applyFill="1"/>
    <xf numFmtId="44" fontId="22" fillId="0" borderId="1" xfId="0" applyNumberFormat="1" applyFont="1" applyBorder="1"/>
    <xf numFmtId="0" fontId="22" fillId="0" borderId="1" xfId="0" applyFont="1" applyBorder="1"/>
    <xf numFmtId="10" fontId="22" fillId="0" borderId="1" xfId="16" applyNumberFormat="1" applyFont="1" applyBorder="1"/>
    <xf numFmtId="44" fontId="22" fillId="0" borderId="1" xfId="25" applyFont="1" applyBorder="1"/>
    <xf numFmtId="10" fontId="22" fillId="0" borderId="5" xfId="16" applyNumberFormat="1" applyFont="1" applyBorder="1"/>
    <xf numFmtId="0" fontId="22" fillId="0" borderId="6" xfId="0" applyFont="1" applyBorder="1"/>
    <xf numFmtId="1" fontId="22" fillId="0" borderId="1" xfId="0" applyNumberFormat="1" applyFont="1" applyBorder="1"/>
    <xf numFmtId="0" fontId="22" fillId="3" borderId="1" xfId="0" applyFont="1" applyFill="1" applyBorder="1"/>
    <xf numFmtId="8" fontId="22" fillId="0" borderId="2" xfId="0" applyNumberFormat="1" applyFont="1" applyBorder="1"/>
    <xf numFmtId="8" fontId="22" fillId="0" borderId="1" xfId="0" applyNumberFormat="1" applyFont="1" applyBorder="1"/>
    <xf numFmtId="8" fontId="22" fillId="0" borderId="1" xfId="25" applyNumberFormat="1" applyFont="1" applyBorder="1"/>
    <xf numFmtId="0" fontId="31" fillId="4" borderId="8" xfId="0" applyFont="1" applyFill="1" applyBorder="1" applyAlignment="1">
      <alignment horizontal="center"/>
    </xf>
    <xf numFmtId="44" fontId="22" fillId="3" borderId="1" xfId="25" applyFont="1" applyFill="1" applyBorder="1"/>
    <xf numFmtId="44" fontId="31" fillId="2" borderId="0" xfId="25" applyFont="1" applyFill="1"/>
    <xf numFmtId="44" fontId="32" fillId="2" borderId="0" xfId="25" applyFont="1" applyFill="1"/>
    <xf numFmtId="0" fontId="31" fillId="2" borderId="0" xfId="0" applyFont="1" applyFill="1"/>
    <xf numFmtId="44" fontId="22" fillId="0" borderId="0" xfId="0" applyNumberFormat="1" applyFont="1" applyAlignment="1">
      <alignment horizontal="left" vertical="center"/>
    </xf>
    <xf numFmtId="0" fontId="30" fillId="23" borderId="0" xfId="0" applyFont="1" applyFill="1" applyAlignment="1">
      <alignment horizontal="center" wrapText="1"/>
    </xf>
    <xf numFmtId="44" fontId="22" fillId="0" borderId="0" xfId="0" applyNumberFormat="1" applyFont="1" applyAlignment="1">
      <alignment horizontal="center" vertical="center"/>
    </xf>
    <xf numFmtId="0" fontId="22" fillId="4" borderId="10" xfId="0" applyFont="1" applyFill="1" applyBorder="1" applyAlignment="1">
      <alignment horizontal="center"/>
    </xf>
    <xf numFmtId="0" fontId="22" fillId="4" borderId="11" xfId="0" applyFont="1" applyFill="1" applyBorder="1" applyAlignment="1">
      <alignment horizontal="center"/>
    </xf>
    <xf numFmtId="0" fontId="12" fillId="2" borderId="0" xfId="13" applyFill="1" applyAlignment="1" applyProtection="1"/>
  </cellXfs>
  <cellStyles count="29">
    <cellStyle name="Akzent1" xfId="1" builtinId="29" customBuiltin="1"/>
    <cellStyle name="Akzent2" xfId="2" builtinId="33" customBuiltin="1"/>
    <cellStyle name="Akzent3" xfId="3" builtinId="37" customBuiltin="1"/>
    <cellStyle name="Akzent4" xfId="4" builtinId="41" customBuiltin="1"/>
    <cellStyle name="Akzent5" xfId="5" builtinId="45" customBuiltin="1"/>
    <cellStyle name="Akzent6" xfId="6" builtinId="49" customBuiltin="1"/>
    <cellStyle name="Ausgabe" xfId="7" builtinId="21" customBuiltin="1"/>
    <cellStyle name="Berechnung" xfId="8" builtinId="22" customBuiltin="1"/>
    <cellStyle name="Eingabe" xfId="9" builtinId="20" customBuiltin="1"/>
    <cellStyle name="Ergebnis" xfId="10" builtinId="25" customBuiltin="1"/>
    <cellStyle name="Erklärender Text" xfId="11" builtinId="53" customBuiltin="1"/>
    <cellStyle name="Gut" xfId="12" builtinId="26" customBuiltin="1"/>
    <cellStyle name="Link" xfId="13" builtinId="8"/>
    <cellStyle name="Neutral" xfId="14" builtinId="28" customBuiltin="1"/>
    <cellStyle name="Notiz 2" xfId="15" xr:uid="{00000000-0005-0000-0000-00000E000000}"/>
    <cellStyle name="Prozent" xfId="16" builtinId="5"/>
    <cellStyle name="Schlecht" xfId="17" builtinId="27" customBuiltin="1"/>
    <cellStyle name="Standard" xfId="0" builtinId="0"/>
    <cellStyle name="Standard 4" xfId="18" xr:uid="{00000000-0005-0000-0000-000012000000}"/>
    <cellStyle name="Überschrift" xfId="19" builtinId="15" customBuiltin="1"/>
    <cellStyle name="Überschrift 1" xfId="20" builtinId="16" customBuiltin="1"/>
    <cellStyle name="Überschrift 2" xfId="21" builtinId="17" customBuiltin="1"/>
    <cellStyle name="Überschrift 3" xfId="22" builtinId="18" customBuiltin="1"/>
    <cellStyle name="Überschrift 4" xfId="23" builtinId="19" customBuiltin="1"/>
    <cellStyle name="Verknüpfte Zelle" xfId="24" builtinId="24" customBuiltin="1"/>
    <cellStyle name="Währung" xfId="25" builtinId="4"/>
    <cellStyle name="Währung 2" xfId="26" xr:uid="{00000000-0005-0000-0000-00001A000000}"/>
    <cellStyle name="Warnender Text" xfId="27" builtinId="11" customBuiltin="1"/>
    <cellStyle name="Zelle überprüfen" xfId="28" builtinId="23"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hartsheet" Target="chartsheets/sheet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2"/>
          <c:order val="1"/>
          <c:tx>
            <c:v>Obergrenze</c:v>
          </c:tx>
          <c:spPr>
            <a:noFill/>
            <a:ln>
              <a:noFill/>
            </a:ln>
          </c:spPr>
          <c:invertIfNegative val="0"/>
          <c:trendline>
            <c:spPr>
              <a:ln w="12700">
                <a:solidFill>
                  <a:srgbClr val="860046"/>
                </a:solidFill>
                <a:prstDash val="sysDash"/>
              </a:ln>
            </c:spPr>
            <c:trendlineType val="linear"/>
            <c:dispRSqr val="0"/>
            <c:dispEq val="0"/>
          </c:trendline>
          <c:val>
            <c:numLit>
              <c:formatCode>General</c:formatCode>
              <c:ptCount val="20"/>
              <c:pt idx="0">
                <c:v>8008.1465000000007</c:v>
              </c:pt>
              <c:pt idx="1">
                <c:v>16002.283000000001</c:v>
              </c:pt>
              <c:pt idx="2">
                <c:v>23996.419500000004</c:v>
              </c:pt>
              <c:pt idx="3">
                <c:v>31990.556000000004</c:v>
              </c:pt>
              <c:pt idx="4">
                <c:v>39984.692500000005</c:v>
              </c:pt>
              <c:pt idx="5">
                <c:v>47978.829000000005</c:v>
              </c:pt>
              <c:pt idx="6">
                <c:v>55972.965500000006</c:v>
              </c:pt>
              <c:pt idx="7">
                <c:v>63967.102000000006</c:v>
              </c:pt>
              <c:pt idx="8">
                <c:v>71961.238500000007</c:v>
              </c:pt>
              <c:pt idx="9">
                <c:v>79955.375</c:v>
              </c:pt>
              <c:pt idx="10">
                <c:v>87949.511499999993</c:v>
              </c:pt>
              <c:pt idx="11">
                <c:v>95943.647999999986</c:v>
              </c:pt>
              <c:pt idx="12">
                <c:v>103937.78449999998</c:v>
              </c:pt>
              <c:pt idx="13">
                <c:v>111931.92099999997</c:v>
              </c:pt>
              <c:pt idx="14">
                <c:v>119926.05749999997</c:v>
              </c:pt>
              <c:pt idx="15">
                <c:v>127920.19399999996</c:v>
              </c:pt>
              <c:pt idx="16">
                <c:v>135914.33049999995</c:v>
              </c:pt>
              <c:pt idx="17">
                <c:v>143908.46699999995</c:v>
              </c:pt>
              <c:pt idx="18">
                <c:v>151902.60349999994</c:v>
              </c:pt>
              <c:pt idx="19">
                <c:v>159896.73999999993</c:v>
              </c:pt>
            </c:numLit>
          </c:val>
          <c:extLst>
            <c:ext xmlns:c16="http://schemas.microsoft.com/office/drawing/2014/chart" uri="{C3380CC4-5D6E-409C-BE32-E72D297353CC}">
              <c16:uniqueId val="{00000001-59C5-4E7A-A906-A4A8D3C50497}"/>
            </c:ext>
          </c:extLst>
        </c:ser>
        <c:ser>
          <c:idx val="1"/>
          <c:order val="2"/>
          <c:tx>
            <c:v>Untergrenze</c:v>
          </c:tx>
          <c:spPr>
            <a:noFill/>
            <a:ln>
              <a:noFill/>
            </a:ln>
          </c:spPr>
          <c:invertIfNegative val="0"/>
          <c:trendline>
            <c:spPr>
              <a:ln w="25400">
                <a:solidFill>
                  <a:srgbClr val="860046"/>
                </a:solidFill>
                <a:prstDash val="sysDash"/>
              </a:ln>
            </c:spPr>
            <c:trendlineType val="linear"/>
            <c:dispRSqr val="0"/>
            <c:dispEq val="0"/>
          </c:trendline>
          <c:val>
            <c:numLit>
              <c:formatCode>General</c:formatCode>
              <c:ptCount val="20"/>
              <c:pt idx="0">
                <c:v>14</c:v>
              </c:pt>
              <c:pt idx="1">
                <c:v>8008.156500000001</c:v>
              </c:pt>
              <c:pt idx="2">
                <c:v>16002.293000000001</c:v>
              </c:pt>
              <c:pt idx="3">
                <c:v>23996.429500000002</c:v>
              </c:pt>
              <c:pt idx="4">
                <c:v>31990.566000000003</c:v>
              </c:pt>
              <c:pt idx="5">
                <c:v>39984.702500000007</c:v>
              </c:pt>
              <c:pt idx="6">
                <c:v>47978.839000000007</c:v>
              </c:pt>
              <c:pt idx="7">
                <c:v>55972.975500000008</c:v>
              </c:pt>
              <c:pt idx="8">
                <c:v>63967.112000000008</c:v>
              </c:pt>
              <c:pt idx="9">
                <c:v>71961.248500000002</c:v>
              </c:pt>
              <c:pt idx="10">
                <c:v>79955.384999999995</c:v>
              </c:pt>
              <c:pt idx="11">
                <c:v>87949.521499999988</c:v>
              </c:pt>
              <c:pt idx="12">
                <c:v>95943.657999999981</c:v>
              </c:pt>
              <c:pt idx="13">
                <c:v>103937.79449999997</c:v>
              </c:pt>
              <c:pt idx="14">
                <c:v>111931.93099999997</c:v>
              </c:pt>
              <c:pt idx="15">
                <c:v>119926.06749999996</c:v>
              </c:pt>
              <c:pt idx="16">
                <c:v>127920.20399999995</c:v>
              </c:pt>
              <c:pt idx="17">
                <c:v>135914.34049999996</c:v>
              </c:pt>
              <c:pt idx="18">
                <c:v>143908.47699999996</c:v>
              </c:pt>
              <c:pt idx="19">
                <c:v>151902.61349999995</c:v>
              </c:pt>
            </c:numLit>
          </c:val>
          <c:extLst>
            <c:ext xmlns:c16="http://schemas.microsoft.com/office/drawing/2014/chart" uri="{C3380CC4-5D6E-409C-BE32-E72D297353CC}">
              <c16:uniqueId val="{00000003-59C5-4E7A-A906-A4A8D3C50497}"/>
            </c:ext>
          </c:extLst>
        </c:ser>
        <c:ser>
          <c:idx val="0"/>
          <c:order val="3"/>
          <c:tx>
            <c:v>aggregierte Volumina</c:v>
          </c:tx>
          <c:spPr>
            <a:solidFill>
              <a:srgbClr val="860046"/>
            </a:solidFill>
          </c:spPr>
          <c:invertIfNegative val="0"/>
          <c:dLbls>
            <c:numFmt formatCode="#,##0.00\ \€" sourceLinked="0"/>
            <c:spPr>
              <a:solidFill>
                <a:sysClr val="window" lastClr="FFFFFF">
                  <a:lumMod val="75000"/>
                </a:sysClr>
              </a:solidFill>
            </c:sp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20"/>
              <c:pt idx="0">
                <c:v>231795.78000000006</c:v>
              </c:pt>
              <c:pt idx="1">
                <c:v>184797.92999999996</c:v>
              </c:pt>
              <c:pt idx="2">
                <c:v>388493.99000000017</c:v>
              </c:pt>
              <c:pt idx="3">
                <c:v>107648.87</c:v>
              </c:pt>
              <c:pt idx="4">
                <c:v>73627.809999999823</c:v>
              </c:pt>
              <c:pt idx="5">
                <c:v>227622.43999999983</c:v>
              </c:pt>
              <c:pt idx="6">
                <c:v>162157.60000000009</c:v>
              </c:pt>
              <c:pt idx="7">
                <c:v>307497.57999999914</c:v>
              </c:pt>
              <c:pt idx="8">
                <c:v>333314.0699999996</c:v>
              </c:pt>
              <c:pt idx="9">
                <c:v>71968.719999999972</c:v>
              </c:pt>
              <c:pt idx="10">
                <c:v>0</c:v>
              </c:pt>
              <c:pt idx="11">
                <c:v>185865.06000000006</c:v>
              </c:pt>
              <c:pt idx="12">
                <c:v>99154.94000000041</c:v>
              </c:pt>
              <c:pt idx="13">
                <c:v>0</c:v>
              </c:pt>
              <c:pt idx="14">
                <c:v>0</c:v>
              </c:pt>
              <c:pt idx="15">
                <c:v>0</c:v>
              </c:pt>
              <c:pt idx="16">
                <c:v>0</c:v>
              </c:pt>
              <c:pt idx="17">
                <c:v>143727.06000000052</c:v>
              </c:pt>
              <c:pt idx="18">
                <c:v>0</c:v>
              </c:pt>
              <c:pt idx="19">
                <c:v>159896.73000000045</c:v>
              </c:pt>
            </c:numLit>
          </c:val>
          <c:extLst>
            <c:ext xmlns:c16="http://schemas.microsoft.com/office/drawing/2014/chart" uri="{C3380CC4-5D6E-409C-BE32-E72D297353CC}">
              <c16:uniqueId val="{00000004-59C5-4E7A-A906-A4A8D3C50497}"/>
            </c:ext>
          </c:extLst>
        </c:ser>
        <c:dLbls>
          <c:showLegendKey val="0"/>
          <c:showVal val="0"/>
          <c:showCatName val="0"/>
          <c:showSerName val="0"/>
          <c:showPercent val="0"/>
          <c:showBubbleSize val="0"/>
        </c:dLbls>
        <c:gapWidth val="150"/>
        <c:axId val="319172608"/>
        <c:axId val="319174144"/>
      </c:barChart>
      <c:barChart>
        <c:barDir val="col"/>
        <c:grouping val="clustered"/>
        <c:varyColors val="0"/>
        <c:ser>
          <c:idx val="3"/>
          <c:order val="0"/>
          <c:tx>
            <c:v>Anzahl</c:v>
          </c:tx>
          <c:spPr>
            <a:solidFill>
              <a:schemeClr val="bg1">
                <a:lumMod val="75000"/>
              </a:schemeClr>
            </a:solidFill>
            <a:scene3d>
              <a:camera prst="orthographicFront"/>
              <a:lightRig rig="threePt" dir="t"/>
            </a:scene3d>
            <a:sp3d/>
          </c:spPr>
          <c:invertIfNegative val="0"/>
          <c:dLbls>
            <c:dLbl>
              <c:idx val="3"/>
              <c:layout>
                <c:manualLayout>
                  <c:x val="-5.4607508532422957E-3"/>
                  <c:y val="-2.744063324538258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9C5-4E7A-A906-A4A8D3C50497}"/>
                </c:ext>
              </c:extLst>
            </c:dLbl>
            <c:dLbl>
              <c:idx val="4"/>
              <c:layout>
                <c:manualLayout>
                  <c:x val="-2.7303754266211604E-3"/>
                  <c:y val="-4.854881266490765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9C5-4E7A-A906-A4A8D3C50497}"/>
                </c:ext>
              </c:extLst>
            </c:dLbl>
            <c:dLbl>
              <c:idx val="5"/>
              <c:layout>
                <c:manualLayout>
                  <c:x val="-2.7303754266211604E-3"/>
                  <c:y val="-4.221635883905168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9C5-4E7A-A906-A4A8D3C50497}"/>
                </c:ext>
              </c:extLst>
            </c:dLbl>
            <c:dLbl>
              <c:idx val="6"/>
              <c:layout>
                <c:manualLayout>
                  <c:x val="-2.7303754266212103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9C5-4E7A-A906-A4A8D3C50497}"/>
                </c:ext>
              </c:extLst>
            </c:dLbl>
            <c:dLbl>
              <c:idx val="7"/>
              <c:layout>
                <c:manualLayout>
                  <c:x val="-4.095563139931791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9C5-4E7A-A906-A4A8D3C50497}"/>
                </c:ext>
              </c:extLst>
            </c:dLbl>
            <c:dLbl>
              <c:idx val="8"/>
              <c:layout>
                <c:manualLayout>
                  <c:x val="-5.460750853242320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9C5-4E7A-A906-A4A8D3C50497}"/>
                </c:ext>
              </c:extLst>
            </c:dLbl>
            <c:dLbl>
              <c:idx val="9"/>
              <c:layout>
                <c:manualLayout>
                  <c:x val="-4.095563139931791E-3"/>
                  <c:y val="-2.110817941952506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9C5-4E7A-A906-A4A8D3C50497}"/>
                </c:ext>
              </c:extLst>
            </c:dLbl>
            <c:dLbl>
              <c:idx val="11"/>
              <c:layout>
                <c:manualLayout>
                  <c:x val="-4.0955631399318404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9C5-4E7A-A906-A4A8D3C50497}"/>
                </c:ext>
              </c:extLst>
            </c:dLbl>
            <c:dLbl>
              <c:idx val="12"/>
              <c:layout>
                <c:manualLayout>
                  <c:x val="-4.0955631399318404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9C5-4E7A-A906-A4A8D3C50497}"/>
                </c:ext>
              </c:extLst>
            </c:dLbl>
            <c:dLbl>
              <c:idx val="17"/>
              <c:layout>
                <c:manualLayout>
                  <c:x val="0"/>
                  <c:y val="-2.110817941952506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9C5-4E7A-A906-A4A8D3C50497}"/>
                </c:ext>
              </c:extLst>
            </c:dLbl>
            <c:spPr>
              <a:noFill/>
              <a:ln>
                <a:noFill/>
              </a:ln>
              <a:effectLst/>
            </c:spPr>
            <c:txPr>
              <a:bodyPr rot="5400000"/>
              <a:lstStyle/>
              <a:p>
                <a:pPr>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Volumen_linear!$A$2:$A$21</c:f>
              <c:numCache>
                <c:formatCode>_("€"* #,##0.00_);_("€"* \(#,##0.00\);_("€"* "-"??_);_(@_)</c:formatCode>
                <c:ptCount val="20"/>
                <c:pt idx="0">
                  <c:v>14</c:v>
                </c:pt>
                <c:pt idx="1">
                  <c:v>8008.156500000001</c:v>
                </c:pt>
                <c:pt idx="2">
                  <c:v>16002.293000000001</c:v>
                </c:pt>
                <c:pt idx="3">
                  <c:v>23996.429500000002</c:v>
                </c:pt>
                <c:pt idx="4">
                  <c:v>31990.566000000003</c:v>
                </c:pt>
                <c:pt idx="5">
                  <c:v>39984.702500000007</c:v>
                </c:pt>
                <c:pt idx="6">
                  <c:v>47978.839000000007</c:v>
                </c:pt>
                <c:pt idx="7">
                  <c:v>55972.975500000008</c:v>
                </c:pt>
                <c:pt idx="8">
                  <c:v>63967.112000000008</c:v>
                </c:pt>
                <c:pt idx="9">
                  <c:v>71961.248500000002</c:v>
                </c:pt>
                <c:pt idx="10">
                  <c:v>79955.384999999995</c:v>
                </c:pt>
                <c:pt idx="11">
                  <c:v>87949.521499999988</c:v>
                </c:pt>
                <c:pt idx="12">
                  <c:v>95943.657999999981</c:v>
                </c:pt>
                <c:pt idx="13">
                  <c:v>103937.79449999997</c:v>
                </c:pt>
                <c:pt idx="14">
                  <c:v>111931.93099999997</c:v>
                </c:pt>
                <c:pt idx="15">
                  <c:v>119926.06749999996</c:v>
                </c:pt>
                <c:pt idx="16">
                  <c:v>127920.20399999995</c:v>
                </c:pt>
                <c:pt idx="17">
                  <c:v>135914.34049999996</c:v>
                </c:pt>
                <c:pt idx="18">
                  <c:v>143908.47699999996</c:v>
                </c:pt>
                <c:pt idx="19">
                  <c:v>151902.61349999995</c:v>
                </c:pt>
              </c:numCache>
            </c:numRef>
          </c:cat>
          <c:val>
            <c:numLit>
              <c:formatCode>General</c:formatCode>
              <c:ptCount val="20"/>
              <c:pt idx="0">
                <c:v>147</c:v>
              </c:pt>
              <c:pt idx="1">
                <c:v>15</c:v>
              </c:pt>
              <c:pt idx="2">
                <c:v>19</c:v>
              </c:pt>
              <c:pt idx="3">
                <c:v>4</c:v>
              </c:pt>
              <c:pt idx="4">
                <c:v>2</c:v>
              </c:pt>
              <c:pt idx="5">
                <c:v>5</c:v>
              </c:pt>
              <c:pt idx="6">
                <c:v>3</c:v>
              </c:pt>
              <c:pt idx="7">
                <c:v>5</c:v>
              </c:pt>
              <c:pt idx="8">
                <c:v>5</c:v>
              </c:pt>
              <c:pt idx="9">
                <c:v>1</c:v>
              </c:pt>
              <c:pt idx="10">
                <c:v>0</c:v>
              </c:pt>
              <c:pt idx="11">
                <c:v>2</c:v>
              </c:pt>
              <c:pt idx="12">
                <c:v>1</c:v>
              </c:pt>
              <c:pt idx="13">
                <c:v>0</c:v>
              </c:pt>
              <c:pt idx="14">
                <c:v>0</c:v>
              </c:pt>
              <c:pt idx="15">
                <c:v>0</c:v>
              </c:pt>
              <c:pt idx="16">
                <c:v>0</c:v>
              </c:pt>
              <c:pt idx="17">
                <c:v>1</c:v>
              </c:pt>
              <c:pt idx="18">
                <c:v>0</c:v>
              </c:pt>
              <c:pt idx="19">
                <c:v>1</c:v>
              </c:pt>
            </c:numLit>
          </c:val>
          <c:extLst>
            <c:ext xmlns:c16="http://schemas.microsoft.com/office/drawing/2014/chart" uri="{C3380CC4-5D6E-409C-BE32-E72D297353CC}">
              <c16:uniqueId val="{00000005-59C5-4E7A-A906-A4A8D3C50497}"/>
            </c:ext>
          </c:extLst>
        </c:ser>
        <c:dLbls>
          <c:showLegendKey val="0"/>
          <c:showVal val="0"/>
          <c:showCatName val="0"/>
          <c:showSerName val="0"/>
          <c:showPercent val="0"/>
          <c:showBubbleSize val="0"/>
        </c:dLbls>
        <c:gapWidth val="500"/>
        <c:overlap val="-20"/>
        <c:axId val="319175680"/>
        <c:axId val="464835328"/>
      </c:barChart>
      <c:catAx>
        <c:axId val="319172608"/>
        <c:scaling>
          <c:orientation val="minMax"/>
        </c:scaling>
        <c:delete val="0"/>
        <c:axPos val="b"/>
        <c:numFmt formatCode="General" sourceLinked="0"/>
        <c:majorTickMark val="out"/>
        <c:minorTickMark val="none"/>
        <c:tickLblPos val="nextTo"/>
        <c:crossAx val="319174144"/>
        <c:crosses val="autoZero"/>
        <c:auto val="1"/>
        <c:lblAlgn val="ctr"/>
        <c:lblOffset val="100"/>
        <c:noMultiLvlLbl val="0"/>
      </c:catAx>
      <c:valAx>
        <c:axId val="319174144"/>
        <c:scaling>
          <c:orientation val="minMax"/>
        </c:scaling>
        <c:delete val="0"/>
        <c:axPos val="l"/>
        <c:majorGridlines/>
        <c:numFmt formatCode="#,##0.00\ \€" sourceLinked="0"/>
        <c:majorTickMark val="out"/>
        <c:minorTickMark val="none"/>
        <c:tickLblPos val="nextTo"/>
        <c:crossAx val="319172608"/>
        <c:crosses val="autoZero"/>
        <c:crossBetween val="between"/>
      </c:valAx>
      <c:catAx>
        <c:axId val="319175680"/>
        <c:scaling>
          <c:orientation val="minMax"/>
        </c:scaling>
        <c:delete val="1"/>
        <c:axPos val="b"/>
        <c:numFmt formatCode="_(&quot;€&quot;* #,##0.00_);_(&quot;€&quot;* \(#,##0.00\);_(&quot;€&quot;* &quot;-&quot;??_);_(@_)" sourceLinked="1"/>
        <c:majorTickMark val="out"/>
        <c:minorTickMark val="none"/>
        <c:tickLblPos val="nextTo"/>
        <c:crossAx val="464835328"/>
        <c:crosses val="autoZero"/>
        <c:auto val="1"/>
        <c:lblAlgn val="ctr"/>
        <c:lblOffset val="100"/>
        <c:noMultiLvlLbl val="0"/>
      </c:catAx>
      <c:valAx>
        <c:axId val="464835328"/>
        <c:scaling>
          <c:logBase val="10"/>
          <c:orientation val="minMax"/>
          <c:min val="1"/>
        </c:scaling>
        <c:delete val="0"/>
        <c:axPos val="r"/>
        <c:numFmt formatCode="General" sourceLinked="1"/>
        <c:majorTickMark val="out"/>
        <c:minorTickMark val="none"/>
        <c:tickLblPos val="nextTo"/>
        <c:crossAx val="319175680"/>
        <c:crosses val="max"/>
        <c:crossBetween val="between"/>
      </c:valAx>
    </c:plotArea>
    <c:legend>
      <c:legendPos val="r"/>
      <c:legendEntry>
        <c:idx val="0"/>
        <c:delete val="1"/>
      </c:legendEntry>
      <c:legendEntry>
        <c:idx val="1"/>
        <c:delete val="1"/>
      </c:legendEntry>
      <c:overlay val="0"/>
    </c:legend>
    <c:plotVisOnly val="0"/>
    <c:dispBlanksAs val="gap"/>
    <c:showDLblsOverMax val="0"/>
  </c:chart>
  <c:txPr>
    <a:bodyPr/>
    <a:lstStyle/>
    <a:p>
      <a:pPr>
        <a:defRPr>
          <a:latin typeface="+mn-lt"/>
        </a:defRPr>
      </a:pPr>
      <a:endParaRPr lang="de-DE"/>
    </a:p>
  </c:txPr>
  <c:userShapes r:id="rId1"/>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4.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600-000000000000}">
  <sheetPr/>
  <sheetViews>
    <sheetView zoomScale="120" workbookViewId="0"/>
  </sheetViews>
  <pageMargins left="0.7" right="0.7" top="0.78740157499999996" bottom="0.78740157499999996"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638175</xdr:colOff>
      <xdr:row>0</xdr:row>
      <xdr:rowOff>0</xdr:rowOff>
    </xdr:from>
    <xdr:to>
      <xdr:col>4</xdr:col>
      <xdr:colOff>760096</xdr:colOff>
      <xdr:row>6</xdr:row>
      <xdr:rowOff>66675</xdr:rowOff>
    </xdr:to>
    <xdr:pic>
      <xdr:nvPicPr>
        <xdr:cNvPr id="6" name="Grafik 5">
          <a:extLst>
            <a:ext uri="{FF2B5EF4-FFF2-40B4-BE49-F238E27FC236}">
              <a16:creationId xmlns:a16="http://schemas.microsoft.com/office/drawing/2014/main" id="{8CA342A2-69EB-4AE6-8A16-5DE36EC3BF3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981"/>
        <a:stretch/>
      </xdr:blipFill>
      <xdr:spPr>
        <a:xfrm>
          <a:off x="8696325" y="0"/>
          <a:ext cx="1645921" cy="16668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9525</xdr:colOff>
      <xdr:row>10</xdr:row>
      <xdr:rowOff>152400</xdr:rowOff>
    </xdr:from>
    <xdr:to>
      <xdr:col>11</xdr:col>
      <xdr:colOff>438153</xdr:colOff>
      <xdr:row>21</xdr:row>
      <xdr:rowOff>4</xdr:rowOff>
    </xdr:to>
    <xdr:pic>
      <xdr:nvPicPr>
        <xdr:cNvPr id="5" name="Grafik 4">
          <a:extLst>
            <a:ext uri="{FF2B5EF4-FFF2-40B4-BE49-F238E27FC236}">
              <a16:creationId xmlns:a16="http://schemas.microsoft.com/office/drawing/2014/main" id="{2CE46D05-F7C2-4564-B88F-321565B8843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4500"/>
        <a:stretch/>
      </xdr:blipFill>
      <xdr:spPr>
        <a:xfrm>
          <a:off x="6286500" y="1781175"/>
          <a:ext cx="1524003" cy="162877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11</xdr:row>
      <xdr:rowOff>0</xdr:rowOff>
    </xdr:from>
    <xdr:to>
      <xdr:col>11</xdr:col>
      <xdr:colOff>428628</xdr:colOff>
      <xdr:row>21</xdr:row>
      <xdr:rowOff>9529</xdr:rowOff>
    </xdr:to>
    <xdr:pic>
      <xdr:nvPicPr>
        <xdr:cNvPr id="5" name="Grafik 4">
          <a:extLst>
            <a:ext uri="{FF2B5EF4-FFF2-40B4-BE49-F238E27FC236}">
              <a16:creationId xmlns:a16="http://schemas.microsoft.com/office/drawing/2014/main" id="{021215FF-4EC7-4BBB-974A-4ACD450139D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4500"/>
        <a:stretch/>
      </xdr:blipFill>
      <xdr:spPr>
        <a:xfrm>
          <a:off x="6276975" y="1790700"/>
          <a:ext cx="1524003" cy="16287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absoluteAnchor>
    <xdr:pos x="0" y="0"/>
    <xdr:ext cx="9302750" cy="6016625"/>
    <xdr:graphicFrame macro="">
      <xdr:nvGraphicFramePr>
        <xdr:cNvPr id="2" name="Diagramm 1">
          <a:extLst>
            <a:ext uri="{FF2B5EF4-FFF2-40B4-BE49-F238E27FC236}">
              <a16:creationId xmlns:a16="http://schemas.microsoft.com/office/drawing/2014/main" id="{00000000-0008-0000-0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0.80976</cdr:x>
      <cdr:y>0.17685</cdr:y>
    </cdr:from>
    <cdr:to>
      <cdr:x>1</cdr:x>
      <cdr:y>0.39257</cdr:y>
    </cdr:to>
    <cdr:sp macro="" textlink="">
      <cdr:nvSpPr>
        <cdr:cNvPr id="3" name="Textfeld 2"/>
        <cdr:cNvSpPr txBox="1"/>
      </cdr:nvSpPr>
      <cdr:spPr>
        <a:xfrm xmlns:a="http://schemas.openxmlformats.org/drawingml/2006/main">
          <a:off x="7532995" y="1064040"/>
          <a:ext cx="1769755" cy="1297919"/>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r>
            <a:rPr lang="de-DE" sz="1100"/>
            <a:t>Die Grafik wurde auf 20 Volumensbänder ausgelegt. Diese Zuordnungenmüssen Sie ggf.</a:t>
          </a:r>
          <a:r>
            <a:rPr lang="de-DE" sz="1100" baseline="0"/>
            <a:t> bei Veränderung dieser Volumensbänder manuell anpassen.</a:t>
          </a:r>
        </a:p>
        <a:p xmlns:a="http://schemas.openxmlformats.org/drawingml/2006/main">
          <a:endParaRPr lang="de-DE" sz="1100"/>
        </a:p>
      </cdr:txBody>
    </cdr:sp>
  </cdr:relSizeAnchor>
  <cdr:relSizeAnchor xmlns:cdr="http://schemas.openxmlformats.org/drawingml/2006/chartDrawing">
    <cdr:from>
      <cdr:x>0.80751</cdr:x>
      <cdr:y>0.04802</cdr:y>
    </cdr:from>
    <cdr:to>
      <cdr:x>0.95757</cdr:x>
      <cdr:y>0.17467</cdr:y>
    </cdr:to>
    <cdr:pic>
      <cdr:nvPicPr>
        <cdr:cNvPr id="4" name="Grafik 3">
          <a:extLst xmlns:a="http://schemas.openxmlformats.org/drawingml/2006/main">
            <a:ext uri="{FF2B5EF4-FFF2-40B4-BE49-F238E27FC236}">
              <a16:creationId xmlns:a16="http://schemas.microsoft.com/office/drawing/2014/main" id="{F859C2D9-758D-44DD-93C8-97FED8C79ACD}"/>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7512050" y="288925"/>
          <a:ext cx="1395971" cy="762006"/>
        </a:xfrm>
        <a:prstGeom xmlns:a="http://schemas.openxmlformats.org/drawingml/2006/main" prst="rect">
          <a:avLst/>
        </a:prstGeom>
      </cdr:spPr>
    </cdr:pic>
  </cdr:relSizeAnchor>
</c:userShapes>
</file>

<file path=xl/theme/theme1.xml><?xml version="1.0" encoding="utf-8"?>
<a:theme xmlns:a="http://schemas.openxmlformats.org/drawingml/2006/main" name="Office">
  <a:themeElements>
    <a:clrScheme name="addResults">
      <a:dk1>
        <a:sysClr val="windowText" lastClr="000000"/>
      </a:dk1>
      <a:lt1>
        <a:sysClr val="window" lastClr="FFFFFF"/>
      </a:lt1>
      <a:dk2>
        <a:srgbClr val="3F3F3F"/>
      </a:dk2>
      <a:lt2>
        <a:srgbClr val="EAEAEA"/>
      </a:lt2>
      <a:accent1>
        <a:srgbClr val="860046"/>
      </a:accent1>
      <a:accent2>
        <a:srgbClr val="DDDD3A"/>
      </a:accent2>
      <a:accent3>
        <a:srgbClr val="D8D8D8"/>
      </a:accent3>
      <a:accent4>
        <a:srgbClr val="7F7F7F"/>
      </a:accent4>
      <a:accent5>
        <a:srgbClr val="595959"/>
      </a:accent5>
      <a:accent6>
        <a:srgbClr val="A0A01A"/>
      </a:accent6>
      <a:hlink>
        <a:srgbClr val="860046"/>
      </a:hlink>
      <a:folHlink>
        <a:srgbClr val="D8D8D8"/>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540"/>
  <sheetViews>
    <sheetView tabSelected="1" workbookViewId="0">
      <selection activeCell="B13" sqref="B13"/>
    </sheetView>
  </sheetViews>
  <sheetFormatPr baseColWidth="10" defaultRowHeight="12.75" x14ac:dyDescent="0.2"/>
  <cols>
    <col min="1" max="1" width="1.85546875" style="11" customWidth="1"/>
    <col min="2" max="2" width="119" style="11" customWidth="1"/>
    <col min="3" max="16384" width="11.42578125" style="11"/>
  </cols>
  <sheetData>
    <row r="1" spans="1:77" s="1" customFormat="1" x14ac:dyDescent="0.2"/>
    <row r="2" spans="1:77" s="1" customFormat="1" ht="13.5" thickBot="1" x14ac:dyDescent="0.25">
      <c r="B2" s="12"/>
    </row>
    <row r="3" spans="1:77" s="1" customFormat="1" ht="35.25" thickTop="1" thickBot="1" x14ac:dyDescent="0.55000000000000004">
      <c r="A3" s="14"/>
      <c r="B3" s="13" t="s">
        <v>26</v>
      </c>
      <c r="C3" s="2"/>
      <c r="D3" s="2"/>
      <c r="E3" s="2"/>
    </row>
    <row r="4" spans="1:77" s="1" customFormat="1" ht="13.5" thickTop="1" x14ac:dyDescent="0.2"/>
    <row r="5" spans="1:77" s="1" customFormat="1" ht="47.25" customHeight="1" x14ac:dyDescent="0.2"/>
    <row r="6" spans="1:77" s="3" customFormat="1" ht="3.75" customHeight="1" x14ac:dyDescent="0.2"/>
    <row r="7" spans="1:77" s="5" customFormat="1" ht="46.5" customHeight="1" thickBot="1" x14ac:dyDescent="0.3">
      <c r="B7" s="43" t="s">
        <v>30</v>
      </c>
      <c r="C7" s="4"/>
      <c r="D7" s="4"/>
      <c r="E7" s="4"/>
      <c r="F7" s="4"/>
      <c r="G7" s="4"/>
    </row>
    <row r="8" spans="1:77" s="5" customFormat="1" ht="99" customHeight="1" thickTop="1" thickBot="1" x14ac:dyDescent="0.3">
      <c r="A8" s="15"/>
      <c r="B8" s="16" t="s">
        <v>28</v>
      </c>
      <c r="C8" s="4"/>
      <c r="D8" s="4"/>
      <c r="E8" s="4"/>
      <c r="F8" s="4"/>
      <c r="G8" s="4"/>
    </row>
    <row r="9" spans="1:77" s="8" customFormat="1" ht="56.25" customHeight="1" thickTop="1" x14ac:dyDescent="0.25">
      <c r="B9" s="4" t="s">
        <v>24</v>
      </c>
      <c r="C9" s="6"/>
      <c r="D9" s="6"/>
      <c r="E9" s="6"/>
      <c r="F9" s="6"/>
      <c r="G9" s="6"/>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row>
    <row r="10" spans="1:77" s="5" customFormat="1" ht="56.25" customHeight="1" x14ac:dyDescent="0.25">
      <c r="B10" s="17" t="s">
        <v>25</v>
      </c>
      <c r="C10" s="4"/>
      <c r="D10" s="4"/>
      <c r="E10" s="4"/>
      <c r="F10" s="4"/>
      <c r="G10" s="4"/>
    </row>
    <row r="11" spans="1:77" s="5" customFormat="1" ht="31.5" customHeight="1" x14ac:dyDescent="0.25">
      <c r="B11" s="4" t="s">
        <v>31</v>
      </c>
      <c r="C11" s="9"/>
      <c r="D11" s="9"/>
      <c r="E11" s="9"/>
      <c r="F11" s="9"/>
      <c r="G11" s="9"/>
    </row>
    <row r="12" spans="1:77" s="1" customFormat="1" x14ac:dyDescent="0.2">
      <c r="B12" s="77" t="str">
        <f>+HYPERLINK("mailto:hans-willi.jackmuth@addresults.de")</f>
        <v>mailto:hans-willi.jackmuth@addresults.de</v>
      </c>
    </row>
    <row r="13" spans="1:77" s="1" customFormat="1" x14ac:dyDescent="0.2"/>
    <row r="14" spans="1:77" s="1" customFormat="1" x14ac:dyDescent="0.2"/>
    <row r="15" spans="1:77" s="1" customFormat="1" x14ac:dyDescent="0.2"/>
    <row r="16" spans="1:77" s="1" customFormat="1" x14ac:dyDescent="0.2"/>
    <row r="17" spans="2:2" s="1" customFormat="1" x14ac:dyDescent="0.2"/>
    <row r="18" spans="2:2" s="1" customFormat="1" x14ac:dyDescent="0.2"/>
    <row r="19" spans="2:2" s="1" customFormat="1" x14ac:dyDescent="0.2"/>
    <row r="20" spans="2:2" s="1" customFormat="1" x14ac:dyDescent="0.2"/>
    <row r="21" spans="2:2" s="1" customFormat="1" x14ac:dyDescent="0.2"/>
    <row r="22" spans="2:2" s="1" customFormat="1" x14ac:dyDescent="0.2">
      <c r="B22" s="10"/>
    </row>
    <row r="23" spans="2:2" s="1" customFormat="1" x14ac:dyDescent="0.2">
      <c r="B23" s="10"/>
    </row>
    <row r="24" spans="2:2" s="10" customFormat="1" x14ac:dyDescent="0.2"/>
    <row r="25" spans="2:2" s="10" customFormat="1" x14ac:dyDescent="0.2"/>
    <row r="26" spans="2:2" s="10" customFormat="1" x14ac:dyDescent="0.2"/>
    <row r="27" spans="2:2" s="10" customFormat="1" x14ac:dyDescent="0.2"/>
    <row r="28" spans="2:2" s="10" customFormat="1" x14ac:dyDescent="0.2"/>
    <row r="29" spans="2:2" s="10" customFormat="1" x14ac:dyDescent="0.2"/>
    <row r="30" spans="2:2" s="10" customFormat="1" x14ac:dyDescent="0.2"/>
    <row r="31" spans="2:2" s="10" customFormat="1" x14ac:dyDescent="0.2"/>
    <row r="32" spans="2:2" s="10" customFormat="1" x14ac:dyDescent="0.2"/>
    <row r="33" s="10" customFormat="1" x14ac:dyDescent="0.2"/>
    <row r="34" s="10" customFormat="1" x14ac:dyDescent="0.2"/>
    <row r="35" s="10" customFormat="1" x14ac:dyDescent="0.2"/>
    <row r="36" s="10" customFormat="1" x14ac:dyDescent="0.2"/>
    <row r="37" s="10" customFormat="1" x14ac:dyDescent="0.2"/>
    <row r="38" s="10" customFormat="1" x14ac:dyDescent="0.2"/>
    <row r="39" s="10" customFormat="1" x14ac:dyDescent="0.2"/>
    <row r="40" s="10" customFormat="1" x14ac:dyDescent="0.2"/>
    <row r="41" s="10" customFormat="1" x14ac:dyDescent="0.2"/>
    <row r="42" s="10" customFormat="1" x14ac:dyDescent="0.2"/>
    <row r="43" s="10" customFormat="1" x14ac:dyDescent="0.2"/>
    <row r="44" s="10" customFormat="1" x14ac:dyDescent="0.2"/>
    <row r="45" s="10" customFormat="1" x14ac:dyDescent="0.2"/>
    <row r="46" s="10" customFormat="1" x14ac:dyDescent="0.2"/>
    <row r="47" s="10" customFormat="1" x14ac:dyDescent="0.2"/>
    <row r="48" s="10" customFormat="1" x14ac:dyDescent="0.2"/>
    <row r="49" s="10" customFormat="1" x14ac:dyDescent="0.2"/>
    <row r="50" s="10" customFormat="1" x14ac:dyDescent="0.2"/>
    <row r="51" s="10" customFormat="1" x14ac:dyDescent="0.2"/>
    <row r="52" s="10" customFormat="1" x14ac:dyDescent="0.2"/>
    <row r="53" s="10" customFormat="1" x14ac:dyDescent="0.2"/>
    <row r="54" s="10" customFormat="1" x14ac:dyDescent="0.2"/>
    <row r="55" s="10" customFormat="1" x14ac:dyDescent="0.2"/>
    <row r="56" s="10" customFormat="1" x14ac:dyDescent="0.2"/>
    <row r="57" s="10" customFormat="1" x14ac:dyDescent="0.2"/>
    <row r="58" s="10" customFormat="1" x14ac:dyDescent="0.2"/>
    <row r="59" s="10" customFormat="1" x14ac:dyDescent="0.2"/>
    <row r="60" s="10" customFormat="1" x14ac:dyDescent="0.2"/>
    <row r="61" s="10" customFormat="1" x14ac:dyDescent="0.2"/>
    <row r="62" s="10" customFormat="1" x14ac:dyDescent="0.2"/>
    <row r="63" s="10" customFormat="1" x14ac:dyDescent="0.2"/>
    <row r="64" s="10" customFormat="1" x14ac:dyDescent="0.2"/>
    <row r="65" s="10" customFormat="1" x14ac:dyDescent="0.2"/>
    <row r="66" s="10" customFormat="1" x14ac:dyDescent="0.2"/>
    <row r="67" s="10" customFormat="1" x14ac:dyDescent="0.2"/>
    <row r="68" s="10" customFormat="1" x14ac:dyDescent="0.2"/>
    <row r="69" s="10" customFormat="1" x14ac:dyDescent="0.2"/>
    <row r="70" s="10" customFormat="1" x14ac:dyDescent="0.2"/>
    <row r="71" s="10" customFormat="1" x14ac:dyDescent="0.2"/>
    <row r="72" s="10" customFormat="1" x14ac:dyDescent="0.2"/>
    <row r="73" s="10" customFormat="1" x14ac:dyDescent="0.2"/>
    <row r="74" s="10" customFormat="1" x14ac:dyDescent="0.2"/>
    <row r="75" s="10" customFormat="1" x14ac:dyDescent="0.2"/>
    <row r="76" s="10" customFormat="1" x14ac:dyDescent="0.2"/>
    <row r="77" s="10" customFormat="1" x14ac:dyDescent="0.2"/>
    <row r="78" s="10" customFormat="1" x14ac:dyDescent="0.2"/>
    <row r="79" s="10" customFormat="1" x14ac:dyDescent="0.2"/>
    <row r="80" s="10" customFormat="1" x14ac:dyDescent="0.2"/>
    <row r="81" s="10" customFormat="1" x14ac:dyDescent="0.2"/>
    <row r="82" s="10" customFormat="1" x14ac:dyDescent="0.2"/>
    <row r="83" s="10" customFormat="1" x14ac:dyDescent="0.2"/>
    <row r="84" s="10" customFormat="1" x14ac:dyDescent="0.2"/>
    <row r="85" s="10" customFormat="1" x14ac:dyDescent="0.2"/>
    <row r="86" s="10" customFormat="1" x14ac:dyDescent="0.2"/>
    <row r="87" s="10" customFormat="1" x14ac:dyDescent="0.2"/>
    <row r="88" s="10" customFormat="1" x14ac:dyDescent="0.2"/>
    <row r="89" s="10" customFormat="1" x14ac:dyDescent="0.2"/>
    <row r="90" s="10" customFormat="1" x14ac:dyDescent="0.2"/>
    <row r="91" s="10" customFormat="1" x14ac:dyDescent="0.2"/>
    <row r="92" s="10" customFormat="1" x14ac:dyDescent="0.2"/>
    <row r="93" s="10" customFormat="1" x14ac:dyDescent="0.2"/>
    <row r="94" s="10" customFormat="1" x14ac:dyDescent="0.2"/>
    <row r="95" s="10" customFormat="1" x14ac:dyDescent="0.2"/>
    <row r="96" s="10" customFormat="1" x14ac:dyDescent="0.2"/>
    <row r="97" s="10" customFormat="1" x14ac:dyDescent="0.2"/>
    <row r="98" s="10" customFormat="1" x14ac:dyDescent="0.2"/>
    <row r="99" s="10" customFormat="1" x14ac:dyDescent="0.2"/>
    <row r="100" s="10" customFormat="1" x14ac:dyDescent="0.2"/>
    <row r="101" s="10" customFormat="1" x14ac:dyDescent="0.2"/>
    <row r="102" s="10" customFormat="1" x14ac:dyDescent="0.2"/>
    <row r="103" s="10" customFormat="1" x14ac:dyDescent="0.2"/>
    <row r="104" s="10" customFormat="1" x14ac:dyDescent="0.2"/>
    <row r="105" s="10" customFormat="1" x14ac:dyDescent="0.2"/>
    <row r="106" s="10" customFormat="1" x14ac:dyDescent="0.2"/>
    <row r="107" s="10" customFormat="1" x14ac:dyDescent="0.2"/>
    <row r="108" s="10" customFormat="1" x14ac:dyDescent="0.2"/>
    <row r="109" s="10" customFormat="1" x14ac:dyDescent="0.2"/>
    <row r="110" s="10" customFormat="1" x14ac:dyDescent="0.2"/>
    <row r="111" s="10" customFormat="1" x14ac:dyDescent="0.2"/>
    <row r="112" s="10" customFormat="1" x14ac:dyDescent="0.2"/>
    <row r="113" s="10" customFormat="1" x14ac:dyDescent="0.2"/>
    <row r="114" s="10" customFormat="1" x14ac:dyDescent="0.2"/>
    <row r="115" s="10" customFormat="1" x14ac:dyDescent="0.2"/>
    <row r="116" s="10" customFormat="1" x14ac:dyDescent="0.2"/>
    <row r="117" s="10" customFormat="1" x14ac:dyDescent="0.2"/>
    <row r="118" s="10" customFormat="1" x14ac:dyDescent="0.2"/>
    <row r="119" s="10" customFormat="1" x14ac:dyDescent="0.2"/>
    <row r="120" s="10" customFormat="1" x14ac:dyDescent="0.2"/>
    <row r="121" s="10" customFormat="1" x14ac:dyDescent="0.2"/>
    <row r="122" s="10" customFormat="1" x14ac:dyDescent="0.2"/>
    <row r="123" s="10" customFormat="1" x14ac:dyDescent="0.2"/>
    <row r="124" s="10" customFormat="1" x14ac:dyDescent="0.2"/>
    <row r="125" s="10" customFormat="1" x14ac:dyDescent="0.2"/>
    <row r="126" s="10" customFormat="1" x14ac:dyDescent="0.2"/>
    <row r="127" s="10" customFormat="1" x14ac:dyDescent="0.2"/>
    <row r="128" s="10" customFormat="1" x14ac:dyDescent="0.2"/>
    <row r="129" s="10" customFormat="1" x14ac:dyDescent="0.2"/>
    <row r="130" s="10" customFormat="1" x14ac:dyDescent="0.2"/>
    <row r="131" s="10" customFormat="1" x14ac:dyDescent="0.2"/>
    <row r="132" s="10" customFormat="1" x14ac:dyDescent="0.2"/>
    <row r="133" s="10" customFormat="1" x14ac:dyDescent="0.2"/>
    <row r="134" s="10" customFormat="1" x14ac:dyDescent="0.2"/>
    <row r="135" s="10" customFormat="1" x14ac:dyDescent="0.2"/>
    <row r="136" s="10" customFormat="1" x14ac:dyDescent="0.2"/>
    <row r="137" s="10" customFormat="1" x14ac:dyDescent="0.2"/>
    <row r="138" s="10" customFormat="1" x14ac:dyDescent="0.2"/>
    <row r="139" s="10" customFormat="1" x14ac:dyDescent="0.2"/>
    <row r="140" s="10" customFormat="1" x14ac:dyDescent="0.2"/>
    <row r="141" s="10" customFormat="1" x14ac:dyDescent="0.2"/>
    <row r="142" s="10" customFormat="1" x14ac:dyDescent="0.2"/>
    <row r="143" s="10" customFormat="1" x14ac:dyDescent="0.2"/>
    <row r="144" s="10" customFormat="1" x14ac:dyDescent="0.2"/>
    <row r="145" s="10" customFormat="1" x14ac:dyDescent="0.2"/>
    <row r="146" s="10" customFormat="1" x14ac:dyDescent="0.2"/>
    <row r="147" s="10" customFormat="1" x14ac:dyDescent="0.2"/>
    <row r="148" s="10" customFormat="1" x14ac:dyDescent="0.2"/>
    <row r="149" s="10" customFormat="1" x14ac:dyDescent="0.2"/>
    <row r="150" s="10" customFormat="1" x14ac:dyDescent="0.2"/>
    <row r="151" s="10" customFormat="1" x14ac:dyDescent="0.2"/>
    <row r="152" s="10" customFormat="1" x14ac:dyDescent="0.2"/>
    <row r="153" s="10" customFormat="1" x14ac:dyDescent="0.2"/>
    <row r="154" s="10" customFormat="1" x14ac:dyDescent="0.2"/>
    <row r="155" s="10" customFormat="1" x14ac:dyDescent="0.2"/>
    <row r="156" s="10" customFormat="1" x14ac:dyDescent="0.2"/>
    <row r="157" s="10" customFormat="1" x14ac:dyDescent="0.2"/>
    <row r="158" s="10" customFormat="1" x14ac:dyDescent="0.2"/>
    <row r="159" s="10" customFormat="1" x14ac:dyDescent="0.2"/>
    <row r="160" s="10" customFormat="1" x14ac:dyDescent="0.2"/>
    <row r="161" s="10" customFormat="1" x14ac:dyDescent="0.2"/>
    <row r="162" s="10" customFormat="1" x14ac:dyDescent="0.2"/>
    <row r="163" s="10" customFormat="1" x14ac:dyDescent="0.2"/>
    <row r="164" s="10" customFormat="1" x14ac:dyDescent="0.2"/>
    <row r="165" s="10" customFormat="1" x14ac:dyDescent="0.2"/>
    <row r="166" s="10" customFormat="1" x14ac:dyDescent="0.2"/>
    <row r="167" s="10" customFormat="1" x14ac:dyDescent="0.2"/>
    <row r="168" s="10" customFormat="1" x14ac:dyDescent="0.2"/>
    <row r="169" s="10" customFormat="1" x14ac:dyDescent="0.2"/>
    <row r="170" s="10" customFormat="1" x14ac:dyDescent="0.2"/>
    <row r="171" s="10" customFormat="1" x14ac:dyDescent="0.2"/>
    <row r="172" s="10" customFormat="1" x14ac:dyDescent="0.2"/>
    <row r="173" s="10" customFormat="1" x14ac:dyDescent="0.2"/>
    <row r="174" s="10" customFormat="1" x14ac:dyDescent="0.2"/>
    <row r="175" s="10" customFormat="1" x14ac:dyDescent="0.2"/>
    <row r="176" s="10" customFormat="1" x14ac:dyDescent="0.2"/>
    <row r="177" s="10" customFormat="1" x14ac:dyDescent="0.2"/>
    <row r="178" s="10" customFormat="1" x14ac:dyDescent="0.2"/>
    <row r="179" s="10" customFormat="1" x14ac:dyDescent="0.2"/>
    <row r="180" s="10" customFormat="1" x14ac:dyDescent="0.2"/>
    <row r="181" s="10" customFormat="1" x14ac:dyDescent="0.2"/>
    <row r="182" s="10" customFormat="1" x14ac:dyDescent="0.2"/>
    <row r="183" s="10" customFormat="1" x14ac:dyDescent="0.2"/>
    <row r="184" s="10" customFormat="1" x14ac:dyDescent="0.2"/>
    <row r="185" s="10" customFormat="1" x14ac:dyDescent="0.2"/>
    <row r="186" s="10" customFormat="1" x14ac:dyDescent="0.2"/>
    <row r="187" s="10" customFormat="1" x14ac:dyDescent="0.2"/>
    <row r="188" s="10" customFormat="1" x14ac:dyDescent="0.2"/>
    <row r="189" s="10" customFormat="1" x14ac:dyDescent="0.2"/>
    <row r="190" s="10" customFormat="1" x14ac:dyDescent="0.2"/>
    <row r="191" s="10" customFormat="1" x14ac:dyDescent="0.2"/>
    <row r="192" s="10" customFormat="1" x14ac:dyDescent="0.2"/>
    <row r="193" s="10" customFormat="1" x14ac:dyDescent="0.2"/>
    <row r="194" s="10" customFormat="1" x14ac:dyDescent="0.2"/>
    <row r="195" s="10" customFormat="1" x14ac:dyDescent="0.2"/>
    <row r="196" s="10" customFormat="1" x14ac:dyDescent="0.2"/>
    <row r="197" s="10" customFormat="1" x14ac:dyDescent="0.2"/>
    <row r="198" s="10" customFormat="1" x14ac:dyDescent="0.2"/>
    <row r="199" s="10" customFormat="1" x14ac:dyDescent="0.2"/>
    <row r="200" s="10" customFormat="1" x14ac:dyDescent="0.2"/>
    <row r="201" s="10" customFormat="1" x14ac:dyDescent="0.2"/>
    <row r="202" s="10" customFormat="1" x14ac:dyDescent="0.2"/>
    <row r="203" s="10" customFormat="1" x14ac:dyDescent="0.2"/>
    <row r="204" s="10" customFormat="1" x14ac:dyDescent="0.2"/>
    <row r="205" s="10" customFormat="1" x14ac:dyDescent="0.2"/>
    <row r="206" s="10" customFormat="1" x14ac:dyDescent="0.2"/>
    <row r="207" s="10" customFormat="1" x14ac:dyDescent="0.2"/>
    <row r="208" s="10" customFormat="1" x14ac:dyDescent="0.2"/>
    <row r="209" s="10" customFormat="1" x14ac:dyDescent="0.2"/>
    <row r="210" s="10" customFormat="1" x14ac:dyDescent="0.2"/>
    <row r="211" s="10" customFormat="1" x14ac:dyDescent="0.2"/>
    <row r="212" s="10" customFormat="1" x14ac:dyDescent="0.2"/>
    <row r="213" s="10" customFormat="1" x14ac:dyDescent="0.2"/>
    <row r="214" s="10" customFormat="1" x14ac:dyDescent="0.2"/>
    <row r="215" s="10" customFormat="1" x14ac:dyDescent="0.2"/>
    <row r="216" s="10" customFormat="1" x14ac:dyDescent="0.2"/>
    <row r="217" s="10" customFormat="1" x14ac:dyDescent="0.2"/>
    <row r="218" s="10" customFormat="1" x14ac:dyDescent="0.2"/>
    <row r="219" s="10" customFormat="1" x14ac:dyDescent="0.2"/>
    <row r="220" s="10" customFormat="1" x14ac:dyDescent="0.2"/>
    <row r="221" s="10" customFormat="1" x14ac:dyDescent="0.2"/>
    <row r="222" s="10" customFormat="1" x14ac:dyDescent="0.2"/>
    <row r="223" s="10" customFormat="1" x14ac:dyDescent="0.2"/>
    <row r="224" s="10" customFormat="1" x14ac:dyDescent="0.2"/>
    <row r="225" s="10" customFormat="1" x14ac:dyDescent="0.2"/>
    <row r="226" s="10" customFormat="1" x14ac:dyDescent="0.2"/>
    <row r="227" s="10" customFormat="1" x14ac:dyDescent="0.2"/>
    <row r="228" s="10" customFormat="1" x14ac:dyDescent="0.2"/>
    <row r="229" s="10" customFormat="1" x14ac:dyDescent="0.2"/>
    <row r="230" s="10" customFormat="1" x14ac:dyDescent="0.2"/>
    <row r="231" s="10" customFormat="1" x14ac:dyDescent="0.2"/>
    <row r="232" s="10" customFormat="1" x14ac:dyDescent="0.2"/>
    <row r="233" s="10" customFormat="1" x14ac:dyDescent="0.2"/>
    <row r="234" s="10" customFormat="1" x14ac:dyDescent="0.2"/>
    <row r="235" s="10" customFormat="1" x14ac:dyDescent="0.2"/>
    <row r="236" s="10" customFormat="1" x14ac:dyDescent="0.2"/>
    <row r="237" s="10" customFormat="1" x14ac:dyDescent="0.2"/>
    <row r="238" s="10" customFormat="1" x14ac:dyDescent="0.2"/>
    <row r="239" s="10" customFormat="1" x14ac:dyDescent="0.2"/>
    <row r="240" s="10" customFormat="1" x14ac:dyDescent="0.2"/>
    <row r="241" s="10" customFormat="1" x14ac:dyDescent="0.2"/>
    <row r="242" s="10" customFormat="1" x14ac:dyDescent="0.2"/>
    <row r="243" s="10" customFormat="1" x14ac:dyDescent="0.2"/>
    <row r="244" s="10" customFormat="1" x14ac:dyDescent="0.2"/>
    <row r="245" s="10" customFormat="1" x14ac:dyDescent="0.2"/>
    <row r="246" s="10" customFormat="1" x14ac:dyDescent="0.2"/>
    <row r="247" s="10" customFormat="1" x14ac:dyDescent="0.2"/>
    <row r="248" s="10" customFormat="1" x14ac:dyDescent="0.2"/>
    <row r="249" s="10" customFormat="1" x14ac:dyDescent="0.2"/>
    <row r="250" s="10" customFormat="1" x14ac:dyDescent="0.2"/>
    <row r="251" s="10" customFormat="1" x14ac:dyDescent="0.2"/>
    <row r="252" s="10" customFormat="1" x14ac:dyDescent="0.2"/>
    <row r="253" s="10" customFormat="1" x14ac:dyDescent="0.2"/>
    <row r="254" s="10" customFormat="1" x14ac:dyDescent="0.2"/>
    <row r="255" s="10" customFormat="1" x14ac:dyDescent="0.2"/>
    <row r="256" s="10" customFormat="1" x14ac:dyDescent="0.2"/>
    <row r="257" s="10" customFormat="1" x14ac:dyDescent="0.2"/>
    <row r="258" s="10" customFormat="1" x14ac:dyDescent="0.2"/>
    <row r="259" s="10" customFormat="1" x14ac:dyDescent="0.2"/>
    <row r="260" s="10" customFormat="1" x14ac:dyDescent="0.2"/>
    <row r="261" s="10" customFormat="1" x14ac:dyDescent="0.2"/>
    <row r="262" s="10" customFormat="1" x14ac:dyDescent="0.2"/>
    <row r="263" s="10" customFormat="1" x14ac:dyDescent="0.2"/>
    <row r="264" s="10" customFormat="1" x14ac:dyDescent="0.2"/>
    <row r="265" s="10" customFormat="1" x14ac:dyDescent="0.2"/>
    <row r="266" s="10" customFormat="1" x14ac:dyDescent="0.2"/>
    <row r="267" s="10" customFormat="1" x14ac:dyDescent="0.2"/>
    <row r="268" s="10" customFormat="1" x14ac:dyDescent="0.2"/>
    <row r="269" s="10" customFormat="1" x14ac:dyDescent="0.2"/>
    <row r="270" s="10" customFormat="1" x14ac:dyDescent="0.2"/>
    <row r="271" s="10" customFormat="1" x14ac:dyDescent="0.2"/>
    <row r="272" s="10" customFormat="1" x14ac:dyDescent="0.2"/>
    <row r="273" s="10" customFormat="1" x14ac:dyDescent="0.2"/>
    <row r="274" s="10" customFormat="1" x14ac:dyDescent="0.2"/>
    <row r="275" s="10" customFormat="1" x14ac:dyDescent="0.2"/>
    <row r="276" s="10" customFormat="1" x14ac:dyDescent="0.2"/>
    <row r="277" s="10" customFormat="1" x14ac:dyDescent="0.2"/>
    <row r="278" s="10" customFormat="1" x14ac:dyDescent="0.2"/>
    <row r="279" s="10" customFormat="1" x14ac:dyDescent="0.2"/>
    <row r="280" s="10" customFormat="1" x14ac:dyDescent="0.2"/>
    <row r="281" s="10" customFormat="1" x14ac:dyDescent="0.2"/>
    <row r="282" s="10" customFormat="1" x14ac:dyDescent="0.2"/>
    <row r="283" s="10" customFormat="1" x14ac:dyDescent="0.2"/>
    <row r="284" s="10" customFormat="1" x14ac:dyDescent="0.2"/>
    <row r="285" s="10" customFormat="1" x14ac:dyDescent="0.2"/>
    <row r="286" s="10" customFormat="1" x14ac:dyDescent="0.2"/>
    <row r="287" s="10" customFormat="1" x14ac:dyDescent="0.2"/>
    <row r="288" s="10" customFormat="1" x14ac:dyDescent="0.2"/>
    <row r="289" s="10" customFormat="1" x14ac:dyDescent="0.2"/>
    <row r="290" s="10" customFormat="1" x14ac:dyDescent="0.2"/>
    <row r="291" s="10" customFormat="1" x14ac:dyDescent="0.2"/>
    <row r="292" s="10" customFormat="1" x14ac:dyDescent="0.2"/>
    <row r="293" s="10" customFormat="1" x14ac:dyDescent="0.2"/>
    <row r="294" s="10" customFormat="1" x14ac:dyDescent="0.2"/>
    <row r="295" s="10" customFormat="1" x14ac:dyDescent="0.2"/>
    <row r="296" s="10" customFormat="1" x14ac:dyDescent="0.2"/>
    <row r="297" s="10" customFormat="1" x14ac:dyDescent="0.2"/>
    <row r="298" s="10" customFormat="1" x14ac:dyDescent="0.2"/>
    <row r="299" s="10" customFormat="1" x14ac:dyDescent="0.2"/>
    <row r="300" s="10" customFormat="1" x14ac:dyDescent="0.2"/>
    <row r="301" s="10" customFormat="1" x14ac:dyDescent="0.2"/>
    <row r="302" s="10" customFormat="1" x14ac:dyDescent="0.2"/>
    <row r="303" s="10" customFormat="1" x14ac:dyDescent="0.2"/>
    <row r="304" s="10" customFormat="1" x14ac:dyDescent="0.2"/>
    <row r="305" s="10" customFormat="1" x14ac:dyDescent="0.2"/>
    <row r="306" s="10" customFormat="1" x14ac:dyDescent="0.2"/>
    <row r="307" s="10" customFormat="1" x14ac:dyDescent="0.2"/>
    <row r="308" s="10" customFormat="1" x14ac:dyDescent="0.2"/>
    <row r="309" s="10" customFormat="1" x14ac:dyDescent="0.2"/>
    <row r="310" s="10" customFormat="1" x14ac:dyDescent="0.2"/>
    <row r="311" s="10" customFormat="1" x14ac:dyDescent="0.2"/>
    <row r="312" s="10" customFormat="1" x14ac:dyDescent="0.2"/>
    <row r="313" s="10" customFormat="1" x14ac:dyDescent="0.2"/>
    <row r="314" s="10" customFormat="1" x14ac:dyDescent="0.2"/>
    <row r="315" s="10" customFormat="1" x14ac:dyDescent="0.2"/>
    <row r="316" s="10" customFormat="1" x14ac:dyDescent="0.2"/>
    <row r="317" s="10" customFormat="1" x14ac:dyDescent="0.2"/>
    <row r="318" s="10" customFormat="1" x14ac:dyDescent="0.2"/>
    <row r="319" s="10" customFormat="1" x14ac:dyDescent="0.2"/>
    <row r="320" s="10" customFormat="1" x14ac:dyDescent="0.2"/>
    <row r="321" s="10" customFormat="1" x14ac:dyDescent="0.2"/>
    <row r="322" s="10" customFormat="1" x14ac:dyDescent="0.2"/>
    <row r="323" s="10" customFormat="1" x14ac:dyDescent="0.2"/>
    <row r="324" s="10" customFormat="1" x14ac:dyDescent="0.2"/>
    <row r="325" s="10" customFormat="1" x14ac:dyDescent="0.2"/>
    <row r="326" s="10" customFormat="1" x14ac:dyDescent="0.2"/>
    <row r="327" s="10" customFormat="1" x14ac:dyDescent="0.2"/>
    <row r="328" s="10" customFormat="1" x14ac:dyDescent="0.2"/>
    <row r="329" s="10" customFormat="1" x14ac:dyDescent="0.2"/>
    <row r="330" s="10" customFormat="1" x14ac:dyDescent="0.2"/>
    <row r="331" s="10" customFormat="1" x14ac:dyDescent="0.2"/>
    <row r="332" s="10" customFormat="1" x14ac:dyDescent="0.2"/>
    <row r="333" s="10" customFormat="1" x14ac:dyDescent="0.2"/>
    <row r="334" s="10" customFormat="1" x14ac:dyDescent="0.2"/>
    <row r="335" s="10" customFormat="1" x14ac:dyDescent="0.2"/>
    <row r="336" s="10" customFormat="1" x14ac:dyDescent="0.2"/>
    <row r="337" s="10" customFormat="1" x14ac:dyDescent="0.2"/>
    <row r="338" s="10" customFormat="1" x14ac:dyDescent="0.2"/>
    <row r="339" s="10" customFormat="1" x14ac:dyDescent="0.2"/>
    <row r="340" s="10" customFormat="1" x14ac:dyDescent="0.2"/>
    <row r="341" s="10" customFormat="1" x14ac:dyDescent="0.2"/>
    <row r="342" s="10" customFormat="1" x14ac:dyDescent="0.2"/>
    <row r="343" s="10" customFormat="1" x14ac:dyDescent="0.2"/>
    <row r="344" s="10" customFormat="1" x14ac:dyDescent="0.2"/>
    <row r="345" s="10" customFormat="1" x14ac:dyDescent="0.2"/>
    <row r="346" s="10" customFormat="1" x14ac:dyDescent="0.2"/>
    <row r="347" s="10" customFormat="1" x14ac:dyDescent="0.2"/>
    <row r="348" s="10" customFormat="1" x14ac:dyDescent="0.2"/>
    <row r="349" s="10" customFormat="1" x14ac:dyDescent="0.2"/>
    <row r="350" s="10" customFormat="1" x14ac:dyDescent="0.2"/>
    <row r="351" s="10" customFormat="1" x14ac:dyDescent="0.2"/>
    <row r="352" s="10" customFormat="1" x14ac:dyDescent="0.2"/>
    <row r="353" s="10" customFormat="1" x14ac:dyDescent="0.2"/>
    <row r="354" s="10" customFormat="1" x14ac:dyDescent="0.2"/>
    <row r="355" s="10" customFormat="1" x14ac:dyDescent="0.2"/>
    <row r="356" s="10" customFormat="1" x14ac:dyDescent="0.2"/>
    <row r="357" s="10" customFormat="1" x14ac:dyDescent="0.2"/>
    <row r="358" s="10" customFormat="1" x14ac:dyDescent="0.2"/>
    <row r="359" s="10" customFormat="1" x14ac:dyDescent="0.2"/>
    <row r="360" s="10" customFormat="1" x14ac:dyDescent="0.2"/>
    <row r="361" s="10" customFormat="1" x14ac:dyDescent="0.2"/>
    <row r="362" s="10" customFormat="1" x14ac:dyDescent="0.2"/>
    <row r="363" s="10" customFormat="1" x14ac:dyDescent="0.2"/>
    <row r="364" s="10" customFormat="1" x14ac:dyDescent="0.2"/>
    <row r="365" s="10" customFormat="1" x14ac:dyDescent="0.2"/>
    <row r="366" s="10" customFormat="1" x14ac:dyDescent="0.2"/>
    <row r="367" s="10" customFormat="1" x14ac:dyDescent="0.2"/>
    <row r="368" s="10" customFormat="1" x14ac:dyDescent="0.2"/>
    <row r="369" s="10" customFormat="1" x14ac:dyDescent="0.2"/>
    <row r="370" s="10" customFormat="1" x14ac:dyDescent="0.2"/>
    <row r="371" s="10" customFormat="1" x14ac:dyDescent="0.2"/>
    <row r="372" s="10" customFormat="1" x14ac:dyDescent="0.2"/>
    <row r="373" s="10" customFormat="1" x14ac:dyDescent="0.2"/>
    <row r="374" s="10" customFormat="1" x14ac:dyDescent="0.2"/>
    <row r="375" s="10" customFormat="1" x14ac:dyDescent="0.2"/>
    <row r="376" s="10" customFormat="1" x14ac:dyDescent="0.2"/>
    <row r="377" s="10" customFormat="1" x14ac:dyDescent="0.2"/>
    <row r="378" s="10" customFormat="1" x14ac:dyDescent="0.2"/>
    <row r="379" s="10" customFormat="1" x14ac:dyDescent="0.2"/>
    <row r="380" s="10" customFormat="1" x14ac:dyDescent="0.2"/>
    <row r="381" s="10" customFormat="1" x14ac:dyDescent="0.2"/>
    <row r="382" s="10" customFormat="1" x14ac:dyDescent="0.2"/>
    <row r="383" s="10" customFormat="1" x14ac:dyDescent="0.2"/>
    <row r="384" s="10" customFormat="1" x14ac:dyDescent="0.2"/>
    <row r="385" s="10" customFormat="1" x14ac:dyDescent="0.2"/>
    <row r="386" s="10" customFormat="1" x14ac:dyDescent="0.2"/>
    <row r="387" s="10" customFormat="1" x14ac:dyDescent="0.2"/>
    <row r="388" s="10" customFormat="1" x14ac:dyDescent="0.2"/>
    <row r="389" s="10" customFormat="1" x14ac:dyDescent="0.2"/>
    <row r="390" s="10" customFormat="1" x14ac:dyDescent="0.2"/>
    <row r="391" s="10" customFormat="1" x14ac:dyDescent="0.2"/>
    <row r="392" s="10" customFormat="1" x14ac:dyDescent="0.2"/>
    <row r="393" s="10" customFormat="1" x14ac:dyDescent="0.2"/>
    <row r="394" s="10" customFormat="1" x14ac:dyDescent="0.2"/>
    <row r="395" s="10" customFormat="1" x14ac:dyDescent="0.2"/>
    <row r="396" s="10" customFormat="1" x14ac:dyDescent="0.2"/>
    <row r="397" s="10" customFormat="1" x14ac:dyDescent="0.2"/>
    <row r="398" s="10" customFormat="1" x14ac:dyDescent="0.2"/>
    <row r="399" s="10" customFormat="1" x14ac:dyDescent="0.2"/>
    <row r="400" s="10" customFormat="1" x14ac:dyDescent="0.2"/>
    <row r="401" s="10" customFormat="1" x14ac:dyDescent="0.2"/>
    <row r="402" s="10" customFormat="1" x14ac:dyDescent="0.2"/>
    <row r="403" s="10" customFormat="1" x14ac:dyDescent="0.2"/>
    <row r="404" s="10" customFormat="1" x14ac:dyDescent="0.2"/>
    <row r="405" s="10" customFormat="1" x14ac:dyDescent="0.2"/>
    <row r="406" s="10" customFormat="1" x14ac:dyDescent="0.2"/>
    <row r="407" s="10" customFormat="1" x14ac:dyDescent="0.2"/>
    <row r="408" s="10" customFormat="1" x14ac:dyDescent="0.2"/>
    <row r="409" s="10" customFormat="1" x14ac:dyDescent="0.2"/>
    <row r="410" s="10" customFormat="1" x14ac:dyDescent="0.2"/>
    <row r="411" s="10" customFormat="1" x14ac:dyDescent="0.2"/>
    <row r="412" s="10" customFormat="1" x14ac:dyDescent="0.2"/>
    <row r="413" s="10" customFormat="1" x14ac:dyDescent="0.2"/>
    <row r="414" s="10" customFormat="1" x14ac:dyDescent="0.2"/>
    <row r="415" s="10" customFormat="1" x14ac:dyDescent="0.2"/>
    <row r="416" s="10" customFormat="1" x14ac:dyDescent="0.2"/>
    <row r="417" s="10" customFormat="1" x14ac:dyDescent="0.2"/>
    <row r="418" s="10" customFormat="1" x14ac:dyDescent="0.2"/>
    <row r="419" s="10" customFormat="1" x14ac:dyDescent="0.2"/>
    <row r="420" s="10" customFormat="1" x14ac:dyDescent="0.2"/>
    <row r="421" s="10" customFormat="1" x14ac:dyDescent="0.2"/>
    <row r="422" s="10" customFormat="1" x14ac:dyDescent="0.2"/>
    <row r="423" s="10" customFormat="1" x14ac:dyDescent="0.2"/>
    <row r="424" s="10" customFormat="1" x14ac:dyDescent="0.2"/>
    <row r="425" s="10" customFormat="1" x14ac:dyDescent="0.2"/>
    <row r="426" s="10" customFormat="1" x14ac:dyDescent="0.2"/>
    <row r="427" s="10" customFormat="1" x14ac:dyDescent="0.2"/>
    <row r="428" s="10" customFormat="1" x14ac:dyDescent="0.2"/>
    <row r="429" s="10" customFormat="1" x14ac:dyDescent="0.2"/>
    <row r="430" s="10" customFormat="1" x14ac:dyDescent="0.2"/>
    <row r="431" s="10" customFormat="1" x14ac:dyDescent="0.2"/>
    <row r="432" s="10" customFormat="1" x14ac:dyDescent="0.2"/>
    <row r="433" s="10" customFormat="1" x14ac:dyDescent="0.2"/>
    <row r="434" s="10" customFormat="1" x14ac:dyDescent="0.2"/>
    <row r="435" s="10" customFormat="1" x14ac:dyDescent="0.2"/>
    <row r="436" s="10" customFormat="1" x14ac:dyDescent="0.2"/>
    <row r="437" s="10" customFormat="1" x14ac:dyDescent="0.2"/>
    <row r="438" s="10" customFormat="1" x14ac:dyDescent="0.2"/>
    <row r="439" s="10" customFormat="1" x14ac:dyDescent="0.2"/>
    <row r="440" s="10" customFormat="1" x14ac:dyDescent="0.2"/>
    <row r="441" s="10" customFormat="1" x14ac:dyDescent="0.2"/>
    <row r="442" s="10" customFormat="1" x14ac:dyDescent="0.2"/>
    <row r="443" s="10" customFormat="1" x14ac:dyDescent="0.2"/>
    <row r="444" s="10" customFormat="1" x14ac:dyDescent="0.2"/>
    <row r="445" s="10" customFormat="1" x14ac:dyDescent="0.2"/>
    <row r="446" s="10" customFormat="1" x14ac:dyDescent="0.2"/>
    <row r="447" s="10" customFormat="1" x14ac:dyDescent="0.2"/>
    <row r="448" s="10" customFormat="1" x14ac:dyDescent="0.2"/>
    <row r="449" s="10" customFormat="1" x14ac:dyDescent="0.2"/>
    <row r="450" s="10" customFormat="1" x14ac:dyDescent="0.2"/>
    <row r="451" s="10" customFormat="1" x14ac:dyDescent="0.2"/>
    <row r="452" s="10" customFormat="1" x14ac:dyDescent="0.2"/>
    <row r="453" s="10" customFormat="1" x14ac:dyDescent="0.2"/>
    <row r="454" s="10" customFormat="1" x14ac:dyDescent="0.2"/>
    <row r="455" s="10" customFormat="1" x14ac:dyDescent="0.2"/>
    <row r="456" s="10" customFormat="1" x14ac:dyDescent="0.2"/>
    <row r="457" s="10" customFormat="1" x14ac:dyDescent="0.2"/>
    <row r="458" s="10" customFormat="1" x14ac:dyDescent="0.2"/>
    <row r="459" s="10" customFormat="1" x14ac:dyDescent="0.2"/>
    <row r="460" s="10" customFormat="1" x14ac:dyDescent="0.2"/>
    <row r="461" s="10" customFormat="1" x14ac:dyDescent="0.2"/>
    <row r="462" s="10" customFormat="1" x14ac:dyDescent="0.2"/>
    <row r="463" s="10" customFormat="1" x14ac:dyDescent="0.2"/>
    <row r="464" s="10" customFormat="1" x14ac:dyDescent="0.2"/>
    <row r="465" s="10" customFormat="1" x14ac:dyDescent="0.2"/>
    <row r="466" s="10" customFormat="1" x14ac:dyDescent="0.2"/>
    <row r="467" s="10" customFormat="1" x14ac:dyDescent="0.2"/>
    <row r="468" s="10" customFormat="1" x14ac:dyDescent="0.2"/>
    <row r="469" s="10" customFormat="1" x14ac:dyDescent="0.2"/>
    <row r="470" s="10" customFormat="1" x14ac:dyDescent="0.2"/>
    <row r="471" s="10" customFormat="1" x14ac:dyDescent="0.2"/>
    <row r="472" s="10" customFormat="1" x14ac:dyDescent="0.2"/>
    <row r="473" s="10" customFormat="1" x14ac:dyDescent="0.2"/>
    <row r="474" s="10" customFormat="1" x14ac:dyDescent="0.2"/>
    <row r="475" s="10" customFormat="1" x14ac:dyDescent="0.2"/>
    <row r="476" s="10" customFormat="1" x14ac:dyDescent="0.2"/>
    <row r="477" s="10" customFormat="1" x14ac:dyDescent="0.2"/>
    <row r="478" s="10" customFormat="1" x14ac:dyDescent="0.2"/>
    <row r="479" s="10" customFormat="1" x14ac:dyDescent="0.2"/>
    <row r="480" s="10" customFormat="1" x14ac:dyDescent="0.2"/>
    <row r="481" s="10" customFormat="1" x14ac:dyDescent="0.2"/>
    <row r="482" s="10" customFormat="1" x14ac:dyDescent="0.2"/>
    <row r="483" s="10" customFormat="1" x14ac:dyDescent="0.2"/>
    <row r="484" s="10" customFormat="1" x14ac:dyDescent="0.2"/>
    <row r="485" s="10" customFormat="1" x14ac:dyDescent="0.2"/>
    <row r="486" s="10" customFormat="1" x14ac:dyDescent="0.2"/>
    <row r="487" s="10" customFormat="1" x14ac:dyDescent="0.2"/>
    <row r="488" s="10" customFormat="1" x14ac:dyDescent="0.2"/>
    <row r="489" s="10" customFormat="1" x14ac:dyDescent="0.2"/>
    <row r="490" s="10" customFormat="1" x14ac:dyDescent="0.2"/>
    <row r="491" s="10" customFormat="1" x14ac:dyDescent="0.2"/>
    <row r="492" s="10" customFormat="1" x14ac:dyDescent="0.2"/>
    <row r="493" s="10" customFormat="1" x14ac:dyDescent="0.2"/>
    <row r="494" s="10" customFormat="1" x14ac:dyDescent="0.2"/>
    <row r="495" s="10" customFormat="1" x14ac:dyDescent="0.2"/>
    <row r="496" s="10" customFormat="1" x14ac:dyDescent="0.2"/>
    <row r="497" s="10" customFormat="1" x14ac:dyDescent="0.2"/>
    <row r="498" s="10" customFormat="1" x14ac:dyDescent="0.2"/>
    <row r="499" s="10" customFormat="1" x14ac:dyDescent="0.2"/>
    <row r="500" s="10" customFormat="1" x14ac:dyDescent="0.2"/>
    <row r="501" s="10" customFormat="1" x14ac:dyDescent="0.2"/>
    <row r="502" s="10" customFormat="1" x14ac:dyDescent="0.2"/>
    <row r="503" s="10" customFormat="1" x14ac:dyDescent="0.2"/>
    <row r="504" s="10" customFormat="1" x14ac:dyDescent="0.2"/>
    <row r="505" s="10" customFormat="1" x14ac:dyDescent="0.2"/>
    <row r="506" s="10" customFormat="1" x14ac:dyDescent="0.2"/>
    <row r="507" s="10" customFormat="1" x14ac:dyDescent="0.2"/>
    <row r="508" s="10" customFormat="1" x14ac:dyDescent="0.2"/>
    <row r="509" s="10" customFormat="1" x14ac:dyDescent="0.2"/>
    <row r="510" s="10" customFormat="1" x14ac:dyDescent="0.2"/>
    <row r="511" s="10" customFormat="1" x14ac:dyDescent="0.2"/>
    <row r="512" s="10" customFormat="1" x14ac:dyDescent="0.2"/>
    <row r="513" s="10" customFormat="1" x14ac:dyDescent="0.2"/>
    <row r="514" s="10" customFormat="1" x14ac:dyDescent="0.2"/>
    <row r="515" s="10" customFormat="1" x14ac:dyDescent="0.2"/>
    <row r="516" s="10" customFormat="1" x14ac:dyDescent="0.2"/>
    <row r="517" s="10" customFormat="1" x14ac:dyDescent="0.2"/>
    <row r="518" s="10" customFormat="1" x14ac:dyDescent="0.2"/>
    <row r="519" s="10" customFormat="1" x14ac:dyDescent="0.2"/>
    <row r="520" s="10" customFormat="1" x14ac:dyDescent="0.2"/>
    <row r="521" s="10" customFormat="1" x14ac:dyDescent="0.2"/>
    <row r="522" s="10" customFormat="1" x14ac:dyDescent="0.2"/>
    <row r="523" s="10" customFormat="1" x14ac:dyDescent="0.2"/>
    <row r="524" s="10" customFormat="1" x14ac:dyDescent="0.2"/>
    <row r="525" s="10" customFormat="1" x14ac:dyDescent="0.2"/>
    <row r="526" s="10" customFormat="1" x14ac:dyDescent="0.2"/>
    <row r="527" s="10" customFormat="1" x14ac:dyDescent="0.2"/>
    <row r="528" s="10" customFormat="1" x14ac:dyDescent="0.2"/>
    <row r="529" spans="2:2" s="10" customFormat="1" x14ac:dyDescent="0.2"/>
    <row r="530" spans="2:2" s="10" customFormat="1" x14ac:dyDescent="0.2"/>
    <row r="531" spans="2:2" s="10" customFormat="1" x14ac:dyDescent="0.2"/>
    <row r="532" spans="2:2" s="10" customFormat="1" x14ac:dyDescent="0.2"/>
    <row r="533" spans="2:2" s="10" customFormat="1" x14ac:dyDescent="0.2"/>
    <row r="534" spans="2:2" s="10" customFormat="1" x14ac:dyDescent="0.2"/>
    <row r="535" spans="2:2" s="10" customFormat="1" x14ac:dyDescent="0.2"/>
    <row r="536" spans="2:2" s="10" customFormat="1" x14ac:dyDescent="0.2"/>
    <row r="537" spans="2:2" s="10" customFormat="1" x14ac:dyDescent="0.2"/>
    <row r="538" spans="2:2" s="10" customFormat="1" x14ac:dyDescent="0.2"/>
    <row r="539" spans="2:2" s="10" customFormat="1" x14ac:dyDescent="0.2">
      <c r="B539" s="11"/>
    </row>
    <row r="540" spans="2:2" s="10" customFormat="1" x14ac:dyDescent="0.2">
      <c r="B540" s="11"/>
    </row>
  </sheetData>
  <pageMargins left="0.78740157499999996" right="0.78740157499999996" top="0.984251969" bottom="0.984251969" header="0.4921259845" footer="0.4921259845"/>
  <pageSetup paperSize="9" orientation="portrait" verticalDpi="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9"/>
  <sheetViews>
    <sheetView workbookViewId="0">
      <selection activeCell="A218" sqref="A218"/>
    </sheetView>
  </sheetViews>
  <sheetFormatPr baseColWidth="10" defaultRowHeight="15" x14ac:dyDescent="0.25"/>
  <cols>
    <col min="1" max="1" width="10.140625" style="22" bestFit="1" customWidth="1"/>
    <col min="2" max="2" width="14.85546875" style="24" bestFit="1" customWidth="1"/>
    <col min="3" max="3" width="16.5703125" style="22" bestFit="1" customWidth="1"/>
    <col min="4" max="4" width="15" style="22" bestFit="1" customWidth="1"/>
    <col min="5" max="5" width="10.140625" style="22" bestFit="1" customWidth="1"/>
    <col min="6" max="6" width="12.85546875" style="22" bestFit="1" customWidth="1"/>
    <col min="7" max="7" width="11" style="22" bestFit="1" customWidth="1"/>
    <col min="8" max="8" width="15" style="22" bestFit="1" customWidth="1"/>
    <col min="9" max="9" width="10.140625" style="22" bestFit="1" customWidth="1"/>
    <col min="10" max="10" width="12.85546875" style="22" bestFit="1" customWidth="1"/>
    <col min="11" max="11" width="11" style="22" bestFit="1" customWidth="1"/>
    <col min="12" max="12" width="15" style="22" bestFit="1" customWidth="1"/>
    <col min="13" max="13" width="10.140625" style="22" bestFit="1" customWidth="1"/>
    <col min="14" max="14" width="12.85546875" style="22" bestFit="1" customWidth="1"/>
    <col min="15" max="15" width="11" style="22" bestFit="1" customWidth="1"/>
    <col min="16" max="16" width="15" style="22" bestFit="1" customWidth="1"/>
    <col min="17" max="16384" width="11.42578125" style="22"/>
  </cols>
  <sheetData>
    <row r="1" spans="1:14" s="25" customFormat="1" x14ac:dyDescent="0.25">
      <c r="A1" s="25" t="s">
        <v>0</v>
      </c>
      <c r="B1" s="26" t="s">
        <v>29</v>
      </c>
    </row>
    <row r="2" spans="1:14" x14ac:dyDescent="0.25">
      <c r="A2" s="19">
        <v>43209</v>
      </c>
      <c r="B2" s="20">
        <v>307</v>
      </c>
      <c r="C2" s="21"/>
      <c r="E2" s="19"/>
      <c r="F2" s="23"/>
      <c r="I2" s="19"/>
      <c r="J2" s="23"/>
      <c r="M2" s="19"/>
      <c r="N2" s="23"/>
    </row>
    <row r="3" spans="1:14" x14ac:dyDescent="0.25">
      <c r="A3" s="19">
        <v>43204</v>
      </c>
      <c r="B3" s="20">
        <v>7434</v>
      </c>
      <c r="C3" s="21"/>
      <c r="E3" s="19"/>
      <c r="F3" s="23"/>
      <c r="I3" s="19"/>
      <c r="J3" s="23"/>
      <c r="M3" s="19"/>
      <c r="N3" s="23"/>
    </row>
    <row r="4" spans="1:14" x14ac:dyDescent="0.25">
      <c r="A4" s="19">
        <v>43420</v>
      </c>
      <c r="B4" s="20">
        <v>342</v>
      </c>
      <c r="C4" s="21"/>
      <c r="E4" s="19"/>
      <c r="F4" s="23"/>
      <c r="I4" s="19"/>
      <c r="J4" s="23"/>
      <c r="M4" s="19"/>
      <c r="N4" s="23"/>
    </row>
    <row r="5" spans="1:14" x14ac:dyDescent="0.25">
      <c r="A5" s="19">
        <v>42995</v>
      </c>
      <c r="B5" s="20">
        <v>2344</v>
      </c>
      <c r="C5" s="21"/>
      <c r="E5" s="19"/>
      <c r="F5" s="23"/>
      <c r="I5" s="19"/>
      <c r="J5" s="23"/>
      <c r="M5" s="19"/>
      <c r="N5" s="23"/>
    </row>
    <row r="6" spans="1:14" x14ac:dyDescent="0.25">
      <c r="A6" s="19">
        <v>43359</v>
      </c>
      <c r="B6" s="20">
        <v>21</v>
      </c>
      <c r="C6" s="21"/>
      <c r="E6" s="19"/>
      <c r="F6" s="23"/>
      <c r="I6" s="19"/>
      <c r="J6" s="23"/>
      <c r="M6" s="19"/>
      <c r="N6" s="23"/>
    </row>
    <row r="7" spans="1:14" x14ac:dyDescent="0.25">
      <c r="A7" s="19">
        <v>43195</v>
      </c>
      <c r="B7" s="20">
        <v>146</v>
      </c>
      <c r="C7" s="21"/>
      <c r="E7" s="19"/>
      <c r="F7" s="23"/>
      <c r="I7" s="19"/>
      <c r="J7" s="23"/>
      <c r="M7" s="19"/>
      <c r="N7" s="23"/>
    </row>
    <row r="8" spans="1:14" x14ac:dyDescent="0.25">
      <c r="A8" s="19">
        <v>43195</v>
      </c>
      <c r="B8" s="20">
        <v>263</v>
      </c>
      <c r="C8" s="21"/>
      <c r="E8" s="19"/>
      <c r="F8" s="23"/>
      <c r="I8" s="19"/>
      <c r="J8" s="23"/>
      <c r="M8" s="19"/>
      <c r="N8" s="23"/>
    </row>
    <row r="9" spans="1:14" x14ac:dyDescent="0.25">
      <c r="A9" s="19">
        <v>43195</v>
      </c>
      <c r="B9" s="20">
        <v>413</v>
      </c>
      <c r="C9" s="21"/>
      <c r="E9" s="19"/>
      <c r="F9" s="23"/>
      <c r="I9" s="19"/>
      <c r="J9" s="23"/>
      <c r="M9" s="19"/>
      <c r="N9" s="23"/>
    </row>
    <row r="10" spans="1:14" x14ac:dyDescent="0.25">
      <c r="A10" s="19">
        <v>43195</v>
      </c>
      <c r="B10" s="20">
        <v>585</v>
      </c>
      <c r="C10" s="21"/>
      <c r="E10" s="19"/>
      <c r="F10" s="23"/>
      <c r="I10" s="19"/>
      <c r="J10" s="23"/>
      <c r="M10" s="19"/>
      <c r="N10" s="23"/>
    </row>
    <row r="11" spans="1:14" x14ac:dyDescent="0.25">
      <c r="A11" s="19">
        <v>43195</v>
      </c>
      <c r="B11" s="20">
        <v>196</v>
      </c>
      <c r="C11" s="21"/>
      <c r="E11" s="19"/>
      <c r="F11" s="23"/>
      <c r="I11" s="19"/>
      <c r="J11" s="23"/>
      <c r="M11" s="19"/>
      <c r="N11" s="23"/>
    </row>
    <row r="12" spans="1:14" x14ac:dyDescent="0.25">
      <c r="A12" s="19">
        <v>43195</v>
      </c>
      <c r="B12" s="20">
        <v>14</v>
      </c>
      <c r="C12" s="21"/>
      <c r="E12" s="19"/>
      <c r="F12" s="23"/>
      <c r="I12" s="19"/>
      <c r="J12" s="23"/>
      <c r="M12" s="19"/>
      <c r="N12" s="23"/>
    </row>
    <row r="13" spans="1:14" x14ac:dyDescent="0.25">
      <c r="A13" s="19">
        <v>43349</v>
      </c>
      <c r="B13" s="20">
        <v>448</v>
      </c>
      <c r="C13" s="21"/>
      <c r="E13" s="19"/>
      <c r="F13" s="23"/>
      <c r="I13" s="19"/>
      <c r="J13" s="23"/>
      <c r="M13" s="19"/>
      <c r="N13" s="23"/>
    </row>
    <row r="14" spans="1:14" x14ac:dyDescent="0.25">
      <c r="A14" s="19">
        <v>43204</v>
      </c>
      <c r="B14" s="20">
        <v>185</v>
      </c>
      <c r="C14" s="21"/>
      <c r="E14" s="19"/>
      <c r="F14" s="23"/>
      <c r="I14" s="19"/>
      <c r="J14" s="23"/>
      <c r="M14" s="19"/>
      <c r="N14" s="23"/>
    </row>
    <row r="15" spans="1:14" x14ac:dyDescent="0.25">
      <c r="A15" s="19">
        <v>43312</v>
      </c>
      <c r="B15" s="20">
        <v>182</v>
      </c>
      <c r="C15" s="21"/>
      <c r="E15" s="19"/>
      <c r="F15" s="23"/>
      <c r="I15" s="19"/>
      <c r="J15" s="23"/>
      <c r="M15" s="19"/>
      <c r="N15" s="23"/>
    </row>
    <row r="16" spans="1:14" x14ac:dyDescent="0.25">
      <c r="A16" s="19">
        <v>42398</v>
      </c>
      <c r="B16" s="20">
        <v>302</v>
      </c>
      <c r="C16" s="21"/>
      <c r="E16" s="19"/>
      <c r="F16" s="23"/>
      <c r="I16" s="19"/>
      <c r="J16" s="23"/>
      <c r="M16" s="19"/>
      <c r="N16" s="23"/>
    </row>
    <row r="17" spans="1:14" x14ac:dyDescent="0.25">
      <c r="A17" s="19">
        <v>42891</v>
      </c>
      <c r="B17" s="20">
        <v>264</v>
      </c>
      <c r="C17" s="21"/>
      <c r="E17" s="19"/>
      <c r="F17" s="23"/>
      <c r="I17" s="19"/>
      <c r="J17" s="23"/>
      <c r="M17" s="19"/>
      <c r="N17" s="23"/>
    </row>
    <row r="18" spans="1:14" x14ac:dyDescent="0.25">
      <c r="A18" s="19">
        <v>42794</v>
      </c>
      <c r="B18" s="20">
        <v>17</v>
      </c>
      <c r="C18" s="21"/>
      <c r="E18" s="19"/>
      <c r="F18" s="23"/>
      <c r="I18" s="19"/>
      <c r="J18" s="23"/>
      <c r="M18" s="19"/>
      <c r="N18" s="23"/>
    </row>
    <row r="19" spans="1:14" x14ac:dyDescent="0.25">
      <c r="A19" s="19">
        <v>43159</v>
      </c>
      <c r="B19" s="20">
        <v>17</v>
      </c>
      <c r="C19" s="21"/>
      <c r="E19" s="19"/>
      <c r="F19" s="23"/>
      <c r="I19" s="19"/>
      <c r="J19" s="23"/>
      <c r="M19" s="19"/>
      <c r="N19" s="23"/>
    </row>
    <row r="20" spans="1:14" x14ac:dyDescent="0.25">
      <c r="A20" s="19">
        <v>42736</v>
      </c>
      <c r="B20" s="20">
        <v>669</v>
      </c>
      <c r="C20" s="21"/>
      <c r="E20" s="19"/>
      <c r="F20" s="23"/>
      <c r="I20" s="19"/>
      <c r="J20" s="23"/>
      <c r="M20" s="19"/>
      <c r="N20" s="23"/>
    </row>
    <row r="21" spans="1:14" x14ac:dyDescent="0.25">
      <c r="A21" s="19">
        <v>43403</v>
      </c>
      <c r="B21" s="20">
        <v>612</v>
      </c>
      <c r="C21" s="21"/>
      <c r="E21" s="19"/>
      <c r="F21" s="23"/>
      <c r="I21" s="19"/>
      <c r="J21" s="23"/>
      <c r="M21" s="19"/>
      <c r="N21" s="23"/>
    </row>
    <row r="22" spans="1:14" x14ac:dyDescent="0.25">
      <c r="A22" s="19">
        <v>43008</v>
      </c>
      <c r="B22" s="20">
        <v>678</v>
      </c>
      <c r="C22" s="21"/>
      <c r="E22" s="19"/>
      <c r="F22" s="23"/>
      <c r="I22" s="19"/>
      <c r="J22" s="23"/>
      <c r="M22" s="19"/>
      <c r="N22" s="23"/>
    </row>
    <row r="23" spans="1:14" x14ac:dyDescent="0.25">
      <c r="A23" s="19">
        <v>42430</v>
      </c>
      <c r="B23" s="20">
        <v>391</v>
      </c>
      <c r="C23" s="21"/>
      <c r="E23" s="19"/>
      <c r="F23" s="23"/>
      <c r="I23" s="19"/>
      <c r="J23" s="23"/>
      <c r="M23" s="19"/>
      <c r="N23" s="23"/>
    </row>
    <row r="24" spans="1:14" x14ac:dyDescent="0.25">
      <c r="A24" s="19">
        <v>42674</v>
      </c>
      <c r="B24" s="20">
        <v>385</v>
      </c>
      <c r="C24" s="21"/>
      <c r="E24" s="19"/>
      <c r="F24" s="23"/>
      <c r="I24" s="19"/>
      <c r="J24" s="23"/>
      <c r="M24" s="19"/>
      <c r="N24" s="23"/>
    </row>
    <row r="25" spans="1:14" x14ac:dyDescent="0.25">
      <c r="A25" s="19">
        <v>43038</v>
      </c>
      <c r="B25" s="20">
        <v>710</v>
      </c>
      <c r="C25" s="21"/>
      <c r="E25" s="19"/>
      <c r="F25" s="23"/>
      <c r="I25" s="19"/>
      <c r="J25" s="23"/>
      <c r="M25" s="19"/>
      <c r="N25" s="23"/>
    </row>
    <row r="26" spans="1:14" x14ac:dyDescent="0.25">
      <c r="A26" s="19">
        <v>43189</v>
      </c>
      <c r="B26" s="20">
        <v>168.39</v>
      </c>
      <c r="C26" s="21"/>
      <c r="E26" s="19"/>
      <c r="F26" s="23"/>
      <c r="I26" s="19"/>
      <c r="J26" s="23"/>
      <c r="M26" s="19"/>
      <c r="N26" s="23"/>
    </row>
    <row r="27" spans="1:14" x14ac:dyDescent="0.25">
      <c r="A27" s="19">
        <v>43330</v>
      </c>
      <c r="B27" s="20">
        <v>266</v>
      </c>
      <c r="C27" s="21"/>
      <c r="E27" s="19"/>
      <c r="F27" s="23"/>
      <c r="I27" s="19"/>
      <c r="J27" s="23"/>
      <c r="M27" s="19"/>
      <c r="N27" s="23"/>
    </row>
    <row r="28" spans="1:14" x14ac:dyDescent="0.25">
      <c r="A28" s="19">
        <v>43342</v>
      </c>
      <c r="B28" s="20">
        <v>401</v>
      </c>
      <c r="C28" s="21"/>
      <c r="E28" s="19"/>
      <c r="F28" s="23"/>
      <c r="I28" s="19"/>
      <c r="J28" s="23"/>
      <c r="M28" s="19"/>
      <c r="N28" s="23"/>
    </row>
    <row r="29" spans="1:14" x14ac:dyDescent="0.25">
      <c r="A29" s="19">
        <v>42855</v>
      </c>
      <c r="B29" s="20">
        <v>401</v>
      </c>
      <c r="C29" s="21"/>
      <c r="E29" s="19"/>
      <c r="F29" s="23"/>
      <c r="I29" s="19"/>
      <c r="J29" s="23"/>
      <c r="M29" s="19"/>
      <c r="N29" s="23"/>
    </row>
    <row r="30" spans="1:14" x14ac:dyDescent="0.25">
      <c r="A30" s="19">
        <v>42855</v>
      </c>
      <c r="B30" s="20">
        <v>285</v>
      </c>
      <c r="C30" s="21"/>
      <c r="E30" s="19"/>
      <c r="F30" s="23"/>
      <c r="I30" s="19"/>
      <c r="J30" s="23"/>
      <c r="M30" s="19"/>
      <c r="N30" s="23"/>
    </row>
    <row r="31" spans="1:14" x14ac:dyDescent="0.25">
      <c r="A31" s="19">
        <v>42977</v>
      </c>
      <c r="B31" s="20">
        <v>219</v>
      </c>
      <c r="C31" s="21"/>
      <c r="E31" s="19"/>
      <c r="F31" s="23"/>
      <c r="I31" s="19"/>
      <c r="J31" s="23"/>
      <c r="M31" s="19"/>
      <c r="N31" s="23"/>
    </row>
    <row r="32" spans="1:14" x14ac:dyDescent="0.25">
      <c r="A32" s="19">
        <v>43189</v>
      </c>
      <c r="B32" s="20">
        <v>359.48</v>
      </c>
      <c r="C32" s="21"/>
      <c r="E32" s="19"/>
      <c r="F32" s="23"/>
      <c r="I32" s="19"/>
      <c r="J32" s="23"/>
      <c r="M32" s="19"/>
      <c r="N32" s="23"/>
    </row>
    <row r="33" spans="1:14" x14ac:dyDescent="0.25">
      <c r="A33" s="19">
        <v>43403</v>
      </c>
      <c r="B33" s="20">
        <v>587</v>
      </c>
      <c r="C33" s="21"/>
      <c r="E33" s="19"/>
      <c r="F33" s="23"/>
      <c r="I33" s="19"/>
      <c r="J33" s="23"/>
      <c r="M33" s="19"/>
      <c r="N33" s="23"/>
    </row>
    <row r="34" spans="1:14" x14ac:dyDescent="0.25">
      <c r="A34" s="19">
        <v>42398</v>
      </c>
      <c r="B34" s="20">
        <v>501.83</v>
      </c>
      <c r="C34" s="21"/>
      <c r="E34" s="19"/>
      <c r="F34" s="23"/>
      <c r="I34" s="19"/>
      <c r="J34" s="23"/>
      <c r="M34" s="19"/>
      <c r="N34" s="23"/>
    </row>
    <row r="35" spans="1:14" x14ac:dyDescent="0.25">
      <c r="A35" s="19">
        <v>42794</v>
      </c>
      <c r="B35" s="20">
        <v>585</v>
      </c>
      <c r="C35" s="21"/>
      <c r="E35" s="19"/>
      <c r="F35" s="23"/>
      <c r="I35" s="19"/>
      <c r="J35" s="23"/>
      <c r="M35" s="19"/>
      <c r="N35" s="23"/>
    </row>
    <row r="36" spans="1:14" x14ac:dyDescent="0.25">
      <c r="A36" s="19">
        <v>43189</v>
      </c>
      <c r="B36" s="20">
        <v>173</v>
      </c>
      <c r="C36" s="21"/>
      <c r="E36" s="19"/>
      <c r="F36" s="23"/>
      <c r="I36" s="19"/>
      <c r="J36" s="23"/>
      <c r="M36" s="19"/>
      <c r="N36" s="23"/>
    </row>
    <row r="37" spans="1:14" x14ac:dyDescent="0.25">
      <c r="A37" s="19">
        <v>43281</v>
      </c>
      <c r="B37" s="20">
        <v>207</v>
      </c>
      <c r="C37" s="21"/>
      <c r="E37" s="19"/>
      <c r="F37" s="23"/>
      <c r="I37" s="19"/>
      <c r="J37" s="23"/>
      <c r="M37" s="19"/>
      <c r="N37" s="23"/>
    </row>
    <row r="38" spans="1:14" x14ac:dyDescent="0.25">
      <c r="A38" s="19">
        <v>43159</v>
      </c>
      <c r="B38" s="20">
        <v>169.05</v>
      </c>
      <c r="C38" s="21"/>
      <c r="E38" s="19"/>
      <c r="F38" s="23"/>
      <c r="I38" s="19"/>
      <c r="J38" s="23"/>
      <c r="M38" s="19"/>
      <c r="N38" s="23"/>
    </row>
    <row r="39" spans="1:14" x14ac:dyDescent="0.25">
      <c r="A39" s="19">
        <v>42736</v>
      </c>
      <c r="B39" s="20">
        <v>651</v>
      </c>
      <c r="C39" s="21"/>
      <c r="E39" s="19"/>
      <c r="F39" s="23"/>
      <c r="I39" s="19"/>
      <c r="J39" s="23"/>
      <c r="M39" s="19"/>
      <c r="N39" s="23"/>
    </row>
    <row r="40" spans="1:14" x14ac:dyDescent="0.25">
      <c r="A40" s="19">
        <v>42977</v>
      </c>
      <c r="B40" s="20">
        <v>2959.3</v>
      </c>
      <c r="C40" s="21"/>
      <c r="E40" s="19"/>
      <c r="F40" s="23"/>
      <c r="I40" s="19"/>
      <c r="J40" s="23"/>
      <c r="M40" s="19"/>
      <c r="N40" s="23"/>
    </row>
    <row r="41" spans="1:14" x14ac:dyDescent="0.25">
      <c r="A41" s="19">
        <v>42674</v>
      </c>
      <c r="B41" s="20">
        <v>629.4</v>
      </c>
      <c r="C41" s="21"/>
      <c r="E41" s="19"/>
      <c r="F41" s="23"/>
      <c r="I41" s="19"/>
      <c r="J41" s="23"/>
      <c r="M41" s="19"/>
      <c r="N41" s="23"/>
    </row>
    <row r="42" spans="1:14" x14ac:dyDescent="0.25">
      <c r="A42" s="19">
        <v>43373</v>
      </c>
      <c r="B42" s="20">
        <v>621</v>
      </c>
      <c r="C42" s="21"/>
      <c r="E42" s="19"/>
      <c r="F42" s="23"/>
      <c r="I42" s="19"/>
      <c r="J42" s="23"/>
      <c r="M42" s="19"/>
      <c r="N42" s="23"/>
    </row>
    <row r="43" spans="1:14" x14ac:dyDescent="0.25">
      <c r="A43" s="19">
        <v>42736</v>
      </c>
      <c r="B43" s="20">
        <v>544</v>
      </c>
      <c r="C43" s="21"/>
      <c r="E43" s="19"/>
      <c r="F43" s="23"/>
      <c r="I43" s="19"/>
      <c r="J43" s="23"/>
      <c r="M43" s="19"/>
      <c r="N43" s="23"/>
    </row>
    <row r="44" spans="1:14" x14ac:dyDescent="0.25">
      <c r="A44" s="19">
        <v>42885</v>
      </c>
      <c r="B44" s="20">
        <v>577.54</v>
      </c>
      <c r="C44" s="21"/>
      <c r="E44" s="19"/>
      <c r="F44" s="23"/>
      <c r="I44" s="19"/>
      <c r="J44" s="23"/>
      <c r="M44" s="19"/>
      <c r="N44" s="23"/>
    </row>
    <row r="45" spans="1:14" x14ac:dyDescent="0.25">
      <c r="A45" s="19">
        <v>42583</v>
      </c>
      <c r="B45" s="20">
        <v>599</v>
      </c>
      <c r="C45" s="21"/>
      <c r="E45" s="19"/>
      <c r="F45" s="23"/>
      <c r="I45" s="19"/>
      <c r="J45" s="23"/>
      <c r="M45" s="19"/>
      <c r="N45" s="23"/>
    </row>
    <row r="46" spans="1:14" x14ac:dyDescent="0.25">
      <c r="A46" s="19">
        <v>43250</v>
      </c>
      <c r="B46" s="20">
        <v>3199.68</v>
      </c>
      <c r="C46" s="21"/>
      <c r="E46" s="19"/>
      <c r="F46" s="23"/>
      <c r="I46" s="19"/>
      <c r="J46" s="23"/>
      <c r="M46" s="19"/>
      <c r="N46" s="23"/>
    </row>
    <row r="47" spans="1:14" x14ac:dyDescent="0.25">
      <c r="A47" s="19">
        <v>43373</v>
      </c>
      <c r="B47" s="20">
        <v>536.09</v>
      </c>
      <c r="C47" s="21"/>
      <c r="E47" s="19"/>
      <c r="F47" s="23"/>
      <c r="I47" s="19"/>
      <c r="J47" s="23"/>
      <c r="M47" s="19"/>
      <c r="N47" s="23"/>
    </row>
    <row r="48" spans="1:14" x14ac:dyDescent="0.25">
      <c r="A48" s="19">
        <v>43247</v>
      </c>
      <c r="B48" s="20">
        <v>602.74</v>
      </c>
      <c r="C48" s="21"/>
      <c r="E48" s="19"/>
      <c r="F48" s="23"/>
      <c r="I48" s="19"/>
      <c r="J48" s="23"/>
      <c r="M48" s="19"/>
      <c r="N48" s="23"/>
    </row>
    <row r="49" spans="1:14" x14ac:dyDescent="0.25">
      <c r="A49" s="19">
        <v>43038</v>
      </c>
      <c r="B49" s="20">
        <v>532</v>
      </c>
      <c r="C49" s="21"/>
      <c r="E49" s="19"/>
      <c r="F49" s="23"/>
      <c r="I49" s="19"/>
      <c r="J49" s="23"/>
      <c r="M49" s="19"/>
      <c r="N49" s="23"/>
    </row>
    <row r="50" spans="1:14" x14ac:dyDescent="0.25">
      <c r="A50" s="19">
        <v>42674</v>
      </c>
      <c r="B50" s="20">
        <v>587.80999999999995</v>
      </c>
      <c r="C50" s="21"/>
      <c r="E50" s="19"/>
      <c r="F50" s="23"/>
      <c r="I50" s="19"/>
      <c r="J50" s="23"/>
      <c r="M50" s="19"/>
      <c r="N50" s="23"/>
    </row>
    <row r="51" spans="1:14" x14ac:dyDescent="0.25">
      <c r="A51" s="19">
        <v>42674</v>
      </c>
      <c r="B51" s="20">
        <v>628</v>
      </c>
      <c r="C51" s="21"/>
      <c r="E51" s="19"/>
      <c r="F51" s="23"/>
      <c r="I51" s="19"/>
      <c r="J51" s="23"/>
      <c r="M51" s="19"/>
      <c r="N51" s="23"/>
    </row>
    <row r="52" spans="1:14" x14ac:dyDescent="0.25">
      <c r="A52" s="19">
        <v>43189</v>
      </c>
      <c r="B52" s="20">
        <v>3258.26</v>
      </c>
      <c r="C52" s="21"/>
      <c r="E52" s="19"/>
      <c r="F52" s="23"/>
      <c r="I52" s="19"/>
      <c r="J52" s="23"/>
      <c r="M52" s="19"/>
      <c r="N52" s="23"/>
    </row>
    <row r="53" spans="1:14" x14ac:dyDescent="0.25">
      <c r="A53" s="19">
        <v>43189</v>
      </c>
      <c r="B53" s="20">
        <v>575.15</v>
      </c>
      <c r="C53" s="21"/>
      <c r="E53" s="19"/>
      <c r="F53" s="23"/>
      <c r="I53" s="19"/>
      <c r="J53" s="23"/>
      <c r="M53" s="19"/>
      <c r="N53" s="23"/>
    </row>
    <row r="54" spans="1:14" x14ac:dyDescent="0.25">
      <c r="A54" s="19">
        <v>42947</v>
      </c>
      <c r="B54" s="20">
        <v>3064</v>
      </c>
      <c r="C54" s="21"/>
      <c r="E54" s="19"/>
      <c r="F54" s="23"/>
      <c r="I54" s="19"/>
      <c r="J54" s="23"/>
      <c r="M54" s="19"/>
      <c r="N54" s="23"/>
    </row>
    <row r="55" spans="1:14" x14ac:dyDescent="0.25">
      <c r="A55" s="19">
        <v>42398</v>
      </c>
      <c r="B55" s="20">
        <v>1671</v>
      </c>
      <c r="C55" s="21"/>
      <c r="E55" s="19"/>
      <c r="F55" s="23"/>
      <c r="I55" s="19"/>
      <c r="J55" s="23"/>
      <c r="M55" s="19"/>
      <c r="N55" s="23"/>
    </row>
    <row r="56" spans="1:14" x14ac:dyDescent="0.25">
      <c r="A56" s="19">
        <v>42583</v>
      </c>
      <c r="B56" s="20">
        <v>979.41</v>
      </c>
      <c r="C56" s="21"/>
      <c r="E56" s="19"/>
      <c r="F56" s="23"/>
      <c r="I56" s="19"/>
      <c r="J56" s="23"/>
      <c r="M56" s="19"/>
      <c r="N56" s="23"/>
    </row>
    <row r="57" spans="1:14" x14ac:dyDescent="0.25">
      <c r="A57" s="19">
        <v>42583</v>
      </c>
      <c r="B57" s="20">
        <v>763</v>
      </c>
      <c r="C57" s="21"/>
      <c r="E57" s="19"/>
      <c r="F57" s="23"/>
      <c r="I57" s="19"/>
      <c r="J57" s="23"/>
      <c r="M57" s="19"/>
      <c r="N57" s="23"/>
    </row>
    <row r="58" spans="1:14" x14ac:dyDescent="0.25">
      <c r="A58" s="19">
        <v>43100</v>
      </c>
      <c r="B58" s="20">
        <v>2494</v>
      </c>
      <c r="C58" s="21"/>
      <c r="E58" s="19"/>
      <c r="F58" s="23"/>
      <c r="I58" s="19"/>
      <c r="J58" s="23"/>
      <c r="M58" s="19"/>
      <c r="N58" s="23"/>
    </row>
    <row r="59" spans="1:14" x14ac:dyDescent="0.25">
      <c r="A59" s="19">
        <v>42764</v>
      </c>
      <c r="B59" s="20">
        <v>2647</v>
      </c>
      <c r="C59" s="21"/>
      <c r="E59" s="19"/>
      <c r="F59" s="23"/>
      <c r="I59" s="19"/>
      <c r="J59" s="23"/>
      <c r="M59" s="19"/>
      <c r="N59" s="23"/>
    </row>
    <row r="60" spans="1:14" x14ac:dyDescent="0.25">
      <c r="A60" s="19">
        <v>42916</v>
      </c>
      <c r="B60" s="20">
        <v>2452</v>
      </c>
      <c r="C60" s="21"/>
      <c r="E60" s="19"/>
      <c r="F60" s="23"/>
      <c r="I60" s="19"/>
      <c r="J60" s="23"/>
      <c r="M60" s="19"/>
      <c r="N60" s="23"/>
    </row>
    <row r="61" spans="1:14" x14ac:dyDescent="0.25">
      <c r="A61" s="19">
        <v>43189</v>
      </c>
      <c r="B61" s="20">
        <v>3030</v>
      </c>
      <c r="C61" s="21"/>
      <c r="E61" s="19"/>
      <c r="F61" s="23"/>
      <c r="I61" s="19"/>
      <c r="J61" s="23"/>
      <c r="M61" s="19"/>
      <c r="N61" s="23"/>
    </row>
    <row r="62" spans="1:14" x14ac:dyDescent="0.25">
      <c r="A62" s="19">
        <v>42855</v>
      </c>
      <c r="B62" s="20">
        <v>2810</v>
      </c>
      <c r="C62" s="21"/>
      <c r="E62" s="19"/>
      <c r="F62" s="23"/>
      <c r="I62" s="19"/>
      <c r="J62" s="23"/>
      <c r="M62" s="19"/>
      <c r="N62" s="23"/>
    </row>
    <row r="63" spans="1:14" x14ac:dyDescent="0.25">
      <c r="A63" s="19">
        <v>42405</v>
      </c>
      <c r="B63" s="20">
        <v>3009</v>
      </c>
      <c r="C63" s="21"/>
      <c r="E63" s="19"/>
      <c r="F63" s="23"/>
      <c r="I63" s="19"/>
      <c r="J63" s="23"/>
      <c r="M63" s="19"/>
      <c r="N63" s="23"/>
    </row>
    <row r="64" spans="1:14" x14ac:dyDescent="0.25">
      <c r="A64" s="19">
        <v>42824</v>
      </c>
      <c r="B64" s="20">
        <v>3009</v>
      </c>
      <c r="C64" s="21"/>
      <c r="E64" s="19"/>
      <c r="F64" s="23"/>
      <c r="I64" s="19"/>
      <c r="J64" s="23"/>
      <c r="M64" s="19"/>
      <c r="N64" s="23"/>
    </row>
    <row r="65" spans="1:14" x14ac:dyDescent="0.25">
      <c r="A65" s="19">
        <v>43281</v>
      </c>
      <c r="B65" s="20">
        <v>3009</v>
      </c>
      <c r="C65" s="21"/>
      <c r="E65" s="19"/>
      <c r="F65" s="23"/>
      <c r="I65" s="19"/>
      <c r="J65" s="23"/>
      <c r="M65" s="19"/>
      <c r="N65" s="23"/>
    </row>
    <row r="66" spans="1:14" x14ac:dyDescent="0.25">
      <c r="A66" s="19">
        <v>42885</v>
      </c>
      <c r="B66" s="20">
        <v>2965.36</v>
      </c>
      <c r="C66" s="21"/>
      <c r="E66" s="19"/>
      <c r="F66" s="23"/>
      <c r="I66" s="19"/>
      <c r="J66" s="23"/>
      <c r="M66" s="19"/>
      <c r="N66" s="23"/>
    </row>
    <row r="67" spans="1:14" x14ac:dyDescent="0.25">
      <c r="A67" s="19">
        <v>42953</v>
      </c>
      <c r="B67" s="20">
        <v>1077.17</v>
      </c>
      <c r="C67" s="21"/>
      <c r="E67" s="19"/>
      <c r="F67" s="23"/>
      <c r="I67" s="19"/>
      <c r="J67" s="23"/>
      <c r="M67" s="19"/>
      <c r="N67" s="23"/>
    </row>
    <row r="68" spans="1:14" x14ac:dyDescent="0.25">
      <c r="A68" s="19">
        <v>42885</v>
      </c>
      <c r="B68" s="20">
        <v>2720</v>
      </c>
      <c r="C68" s="21"/>
      <c r="E68" s="19"/>
      <c r="F68" s="23"/>
      <c r="I68" s="19"/>
      <c r="J68" s="23"/>
      <c r="M68" s="19"/>
      <c r="N68" s="23"/>
    </row>
    <row r="69" spans="1:14" x14ac:dyDescent="0.25">
      <c r="A69" s="19">
        <v>42526</v>
      </c>
      <c r="B69" s="20">
        <v>1999.59</v>
      </c>
      <c r="C69" s="21"/>
      <c r="E69" s="19"/>
      <c r="F69" s="23"/>
      <c r="I69" s="19"/>
      <c r="J69" s="23"/>
      <c r="M69" s="19"/>
      <c r="N69" s="23"/>
    </row>
    <row r="70" spans="1:14" x14ac:dyDescent="0.25">
      <c r="A70" s="19">
        <v>42460</v>
      </c>
      <c r="B70" s="20">
        <v>2194.1</v>
      </c>
      <c r="C70" s="21"/>
      <c r="E70" s="19"/>
      <c r="F70" s="23"/>
      <c r="I70" s="19"/>
      <c r="J70" s="23"/>
      <c r="M70" s="19"/>
      <c r="N70" s="23"/>
    </row>
    <row r="71" spans="1:14" x14ac:dyDescent="0.25">
      <c r="A71" s="19">
        <v>42583</v>
      </c>
      <c r="B71" s="20">
        <v>1538.71</v>
      </c>
      <c r="C71" s="21"/>
      <c r="E71" s="19"/>
      <c r="F71" s="23"/>
      <c r="I71" s="19"/>
      <c r="J71" s="23"/>
      <c r="M71" s="19"/>
      <c r="N71" s="23"/>
    </row>
    <row r="72" spans="1:14" x14ac:dyDescent="0.25">
      <c r="A72" s="19">
        <v>42885</v>
      </c>
      <c r="B72" s="20">
        <v>1528.2</v>
      </c>
      <c r="C72" s="21"/>
      <c r="E72" s="19"/>
      <c r="F72" s="23"/>
      <c r="I72" s="19"/>
      <c r="J72" s="23"/>
      <c r="M72" s="19"/>
      <c r="N72" s="23"/>
    </row>
    <row r="73" spans="1:14" x14ac:dyDescent="0.25">
      <c r="A73" s="19">
        <v>43373</v>
      </c>
      <c r="B73" s="20">
        <v>2807</v>
      </c>
      <c r="C73" s="21"/>
      <c r="E73" s="19"/>
      <c r="F73" s="23"/>
      <c r="I73" s="19"/>
      <c r="J73" s="23"/>
      <c r="M73" s="19"/>
      <c r="N73" s="23"/>
    </row>
    <row r="74" spans="1:14" x14ac:dyDescent="0.25">
      <c r="A74" s="19">
        <v>43403</v>
      </c>
      <c r="B74" s="20">
        <v>2866.38</v>
      </c>
      <c r="C74" s="21"/>
      <c r="E74" s="19"/>
      <c r="F74" s="23"/>
      <c r="I74" s="19"/>
      <c r="J74" s="23"/>
      <c r="M74" s="19"/>
      <c r="N74" s="23"/>
    </row>
    <row r="75" spans="1:14" x14ac:dyDescent="0.25">
      <c r="A75" s="19">
        <v>43038</v>
      </c>
      <c r="B75" s="20">
        <v>2866.38</v>
      </c>
      <c r="C75" s="21"/>
      <c r="E75" s="19"/>
      <c r="F75" s="23"/>
      <c r="I75" s="19"/>
      <c r="J75" s="23"/>
      <c r="M75" s="19"/>
      <c r="N75" s="23"/>
    </row>
    <row r="76" spans="1:14" x14ac:dyDescent="0.25">
      <c r="A76" s="19">
        <v>43279</v>
      </c>
      <c r="B76" s="20">
        <v>2897.69</v>
      </c>
      <c r="C76" s="21"/>
      <c r="E76" s="19"/>
      <c r="F76" s="23"/>
      <c r="I76" s="19"/>
      <c r="J76" s="23"/>
      <c r="M76" s="19"/>
      <c r="N76" s="23"/>
    </row>
    <row r="77" spans="1:14" x14ac:dyDescent="0.25">
      <c r="A77" s="19">
        <v>43108</v>
      </c>
      <c r="B77" s="20">
        <v>2439</v>
      </c>
      <c r="C77" s="21"/>
      <c r="E77" s="19"/>
      <c r="F77" s="23"/>
      <c r="I77" s="19"/>
      <c r="J77" s="23"/>
      <c r="M77" s="19"/>
      <c r="N77" s="23"/>
    </row>
    <row r="78" spans="1:14" x14ac:dyDescent="0.25">
      <c r="A78" s="19">
        <v>42584</v>
      </c>
      <c r="B78" s="20">
        <v>3124.94</v>
      </c>
      <c r="C78" s="21"/>
      <c r="E78" s="19"/>
      <c r="F78" s="23"/>
      <c r="I78" s="19"/>
      <c r="J78" s="23"/>
      <c r="M78" s="19"/>
      <c r="N78" s="23"/>
    </row>
    <row r="79" spans="1:14" x14ac:dyDescent="0.25">
      <c r="A79" s="19">
        <v>42568</v>
      </c>
      <c r="B79" s="20">
        <v>906.26</v>
      </c>
      <c r="C79" s="21"/>
      <c r="E79" s="19"/>
      <c r="F79" s="23"/>
      <c r="I79" s="19"/>
      <c r="J79" s="23"/>
      <c r="M79" s="19"/>
      <c r="N79" s="23"/>
    </row>
    <row r="80" spans="1:14" x14ac:dyDescent="0.25">
      <c r="A80" s="19">
        <v>43281</v>
      </c>
      <c r="B80" s="20">
        <v>2189</v>
      </c>
      <c r="C80" s="21"/>
      <c r="E80" s="19"/>
      <c r="F80" s="23"/>
      <c r="I80" s="19"/>
      <c r="J80" s="23"/>
      <c r="M80" s="19"/>
      <c r="N80" s="23"/>
    </row>
    <row r="81" spans="1:14" x14ac:dyDescent="0.25">
      <c r="A81" s="19">
        <v>42866</v>
      </c>
      <c r="B81" s="20">
        <v>2354</v>
      </c>
      <c r="C81" s="21"/>
      <c r="E81" s="19"/>
      <c r="F81" s="23"/>
      <c r="I81" s="19"/>
      <c r="J81" s="23"/>
      <c r="M81" s="19"/>
      <c r="N81" s="23"/>
    </row>
    <row r="82" spans="1:14" x14ac:dyDescent="0.25">
      <c r="A82" s="19">
        <v>42436</v>
      </c>
      <c r="B82" s="20">
        <v>2183</v>
      </c>
      <c r="C82" s="21"/>
      <c r="E82" s="19"/>
      <c r="F82" s="23"/>
      <c r="I82" s="19"/>
      <c r="J82" s="23"/>
      <c r="M82" s="19"/>
      <c r="N82" s="23"/>
    </row>
    <row r="83" spans="1:14" x14ac:dyDescent="0.25">
      <c r="A83" s="19">
        <v>43403</v>
      </c>
      <c r="B83" s="20">
        <v>1646.21</v>
      </c>
      <c r="C83" s="21"/>
      <c r="E83" s="19"/>
      <c r="F83" s="23"/>
      <c r="I83" s="19"/>
      <c r="J83" s="23"/>
      <c r="M83" s="19"/>
      <c r="N83" s="23"/>
    </row>
    <row r="84" spans="1:14" x14ac:dyDescent="0.25">
      <c r="A84" s="19">
        <v>42885</v>
      </c>
      <c r="B84" s="20">
        <v>1806.31</v>
      </c>
      <c r="C84" s="21"/>
      <c r="E84" s="19"/>
      <c r="F84" s="23"/>
      <c r="I84" s="19"/>
      <c r="J84" s="23"/>
      <c r="M84" s="19"/>
      <c r="N84" s="23"/>
    </row>
    <row r="85" spans="1:14" x14ac:dyDescent="0.25">
      <c r="A85" s="19">
        <v>43434</v>
      </c>
      <c r="B85" s="20">
        <v>1982.98</v>
      </c>
      <c r="C85" s="21"/>
      <c r="E85" s="19"/>
      <c r="F85" s="23"/>
      <c r="I85" s="19"/>
      <c r="J85" s="23"/>
      <c r="M85" s="19"/>
      <c r="N85" s="23"/>
    </row>
    <row r="86" spans="1:14" x14ac:dyDescent="0.25">
      <c r="A86" s="19">
        <v>43342</v>
      </c>
      <c r="B86" s="20">
        <v>2628</v>
      </c>
      <c r="C86" s="21"/>
      <c r="E86" s="19"/>
      <c r="F86" s="23"/>
      <c r="I86" s="19"/>
      <c r="J86" s="23"/>
      <c r="M86" s="19"/>
      <c r="N86" s="23"/>
    </row>
    <row r="87" spans="1:14" x14ac:dyDescent="0.25">
      <c r="A87" s="19">
        <v>42764</v>
      </c>
      <c r="B87" s="20">
        <v>2949.2</v>
      </c>
      <c r="C87" s="21"/>
      <c r="E87" s="19"/>
      <c r="F87" s="23"/>
      <c r="I87" s="19"/>
      <c r="J87" s="23"/>
      <c r="M87" s="19"/>
      <c r="N87" s="23"/>
    </row>
    <row r="88" spans="1:14" x14ac:dyDescent="0.25">
      <c r="A88" s="19">
        <v>43434</v>
      </c>
      <c r="B88" s="20">
        <v>2774</v>
      </c>
      <c r="C88" s="21"/>
      <c r="E88" s="19"/>
      <c r="F88" s="23"/>
      <c r="I88" s="19"/>
      <c r="J88" s="23"/>
      <c r="M88" s="19"/>
      <c r="N88" s="23"/>
    </row>
    <row r="89" spans="1:14" x14ac:dyDescent="0.25">
      <c r="A89" s="19">
        <v>43373</v>
      </c>
      <c r="B89" s="20">
        <v>2662.36</v>
      </c>
      <c r="C89" s="21"/>
      <c r="E89" s="19"/>
      <c r="F89" s="23"/>
      <c r="I89" s="19"/>
      <c r="J89" s="23"/>
      <c r="M89" s="19"/>
      <c r="N89" s="23"/>
    </row>
    <row r="90" spans="1:14" x14ac:dyDescent="0.25">
      <c r="A90" s="19">
        <v>43373</v>
      </c>
      <c r="B90" s="20">
        <v>2060</v>
      </c>
      <c r="C90" s="21"/>
      <c r="E90" s="19"/>
      <c r="F90" s="23"/>
      <c r="I90" s="19"/>
      <c r="J90" s="23"/>
      <c r="M90" s="19"/>
      <c r="N90" s="23"/>
    </row>
    <row r="91" spans="1:14" x14ac:dyDescent="0.25">
      <c r="A91" s="19">
        <v>43349</v>
      </c>
      <c r="B91" s="20">
        <v>2075</v>
      </c>
      <c r="C91" s="21"/>
      <c r="E91" s="19"/>
      <c r="F91" s="23"/>
      <c r="I91" s="19"/>
      <c r="J91" s="23"/>
      <c r="M91" s="19"/>
      <c r="N91" s="23"/>
    </row>
    <row r="92" spans="1:14" x14ac:dyDescent="0.25">
      <c r="A92" s="19">
        <v>43349</v>
      </c>
      <c r="B92" s="20">
        <v>1935</v>
      </c>
      <c r="C92" s="21"/>
      <c r="E92" s="19"/>
      <c r="F92" s="23"/>
      <c r="I92" s="19"/>
      <c r="J92" s="23"/>
      <c r="M92" s="19"/>
      <c r="N92" s="23"/>
    </row>
    <row r="93" spans="1:14" x14ac:dyDescent="0.25">
      <c r="A93" s="19">
        <v>42967</v>
      </c>
      <c r="B93" s="20">
        <v>1440.78</v>
      </c>
      <c r="C93" s="21"/>
      <c r="E93" s="19"/>
      <c r="F93" s="23"/>
      <c r="I93" s="19"/>
      <c r="J93" s="23"/>
      <c r="M93" s="19"/>
      <c r="N93" s="23"/>
    </row>
    <row r="94" spans="1:14" x14ac:dyDescent="0.25">
      <c r="A94" s="19">
        <v>43342</v>
      </c>
      <c r="B94" s="20">
        <v>1410.26</v>
      </c>
      <c r="C94" s="21"/>
      <c r="E94" s="19"/>
      <c r="F94" s="23"/>
      <c r="I94" s="19"/>
      <c r="J94" s="23"/>
      <c r="M94" s="19"/>
      <c r="N94" s="23"/>
    </row>
    <row r="95" spans="1:14" x14ac:dyDescent="0.25">
      <c r="A95" s="19">
        <v>43342</v>
      </c>
      <c r="B95" s="20">
        <v>1029.08</v>
      </c>
      <c r="C95" s="21"/>
      <c r="E95" s="19"/>
      <c r="F95" s="23"/>
      <c r="I95" s="19"/>
      <c r="J95" s="23"/>
      <c r="M95" s="19"/>
      <c r="N95" s="23"/>
    </row>
    <row r="96" spans="1:14" x14ac:dyDescent="0.25">
      <c r="A96" s="19">
        <v>43323</v>
      </c>
      <c r="B96" s="20">
        <v>1477.78</v>
      </c>
      <c r="C96" s="21"/>
      <c r="E96" s="19"/>
      <c r="F96" s="23"/>
      <c r="I96" s="19"/>
      <c r="J96" s="23"/>
      <c r="M96" s="19"/>
      <c r="N96" s="23"/>
    </row>
    <row r="97" spans="1:14" x14ac:dyDescent="0.25">
      <c r="A97" s="19">
        <v>43323</v>
      </c>
      <c r="B97" s="20">
        <v>1431.94</v>
      </c>
      <c r="C97" s="21"/>
      <c r="E97" s="19"/>
      <c r="F97" s="23"/>
      <c r="I97" s="19"/>
      <c r="J97" s="23"/>
      <c r="M97" s="19"/>
      <c r="N97" s="23"/>
    </row>
    <row r="98" spans="1:14" x14ac:dyDescent="0.25">
      <c r="A98" s="19">
        <v>43312</v>
      </c>
      <c r="B98" s="20">
        <v>705.21</v>
      </c>
      <c r="C98" s="21"/>
      <c r="E98" s="19"/>
      <c r="F98" s="23"/>
      <c r="I98" s="19"/>
      <c r="J98" s="23"/>
      <c r="M98" s="19"/>
      <c r="N98" s="23"/>
    </row>
    <row r="99" spans="1:14" x14ac:dyDescent="0.25">
      <c r="A99" s="19">
        <v>42794</v>
      </c>
      <c r="B99" s="20">
        <v>768.96</v>
      </c>
      <c r="C99" s="21"/>
      <c r="E99" s="19"/>
      <c r="F99" s="23"/>
      <c r="I99" s="19"/>
      <c r="J99" s="23"/>
      <c r="M99" s="19"/>
      <c r="N99" s="23"/>
    </row>
    <row r="100" spans="1:14" x14ac:dyDescent="0.25">
      <c r="A100" s="19">
        <v>42794</v>
      </c>
      <c r="B100" s="20">
        <v>1645</v>
      </c>
      <c r="C100" s="21"/>
      <c r="E100" s="19"/>
      <c r="F100" s="23"/>
      <c r="I100" s="19"/>
      <c r="J100" s="23"/>
      <c r="M100" s="19"/>
      <c r="N100" s="23"/>
    </row>
    <row r="101" spans="1:14" x14ac:dyDescent="0.25">
      <c r="A101" s="19">
        <v>42371</v>
      </c>
      <c r="B101" s="20">
        <v>1786</v>
      </c>
      <c r="C101" s="21"/>
      <c r="E101" s="19"/>
      <c r="F101" s="23"/>
      <c r="I101" s="19"/>
      <c r="J101" s="23"/>
      <c r="M101" s="19"/>
      <c r="N101" s="23"/>
    </row>
    <row r="102" spans="1:14" x14ac:dyDescent="0.25">
      <c r="A102" s="19">
        <v>42371</v>
      </c>
      <c r="B102" s="20">
        <v>1235.3699999999999</v>
      </c>
      <c r="C102" s="21"/>
      <c r="E102" s="19"/>
      <c r="F102" s="23"/>
      <c r="I102" s="19"/>
      <c r="J102" s="23"/>
      <c r="M102" s="19"/>
      <c r="N102" s="23"/>
    </row>
    <row r="103" spans="1:14" x14ac:dyDescent="0.25">
      <c r="A103" s="19">
        <v>42398</v>
      </c>
      <c r="B103" s="20">
        <v>1329.73</v>
      </c>
      <c r="C103" s="21"/>
      <c r="E103" s="19"/>
      <c r="F103" s="23"/>
      <c r="I103" s="19"/>
      <c r="J103" s="23"/>
      <c r="M103" s="19"/>
      <c r="N103" s="23"/>
    </row>
    <row r="104" spans="1:14" x14ac:dyDescent="0.25">
      <c r="A104" s="19">
        <v>42398</v>
      </c>
      <c r="B104" s="20">
        <v>896.23</v>
      </c>
      <c r="C104" s="21"/>
      <c r="E104" s="19"/>
      <c r="F104" s="23"/>
      <c r="I104" s="19"/>
      <c r="J104" s="23"/>
      <c r="M104" s="19"/>
      <c r="N104" s="23"/>
    </row>
    <row r="105" spans="1:14" x14ac:dyDescent="0.25">
      <c r="A105" s="19">
        <v>43434</v>
      </c>
      <c r="B105" s="20">
        <v>812</v>
      </c>
      <c r="C105" s="21"/>
      <c r="E105" s="19"/>
      <c r="F105" s="23"/>
      <c r="I105" s="19"/>
      <c r="J105" s="23"/>
      <c r="M105" s="19"/>
      <c r="N105" s="23"/>
    </row>
    <row r="106" spans="1:14" x14ac:dyDescent="0.25">
      <c r="A106" s="19">
        <v>43342</v>
      </c>
      <c r="B106" s="20">
        <v>586</v>
      </c>
      <c r="C106" s="21"/>
      <c r="E106" s="19"/>
      <c r="F106" s="23"/>
      <c r="I106" s="19"/>
      <c r="J106" s="23"/>
      <c r="M106" s="19"/>
      <c r="N106" s="23"/>
    </row>
    <row r="107" spans="1:14" x14ac:dyDescent="0.25">
      <c r="A107" s="19">
        <v>42764</v>
      </c>
      <c r="B107" s="20">
        <v>717.17</v>
      </c>
      <c r="C107" s="21"/>
      <c r="E107" s="19"/>
      <c r="F107" s="23"/>
      <c r="I107" s="19"/>
      <c r="J107" s="23"/>
      <c r="M107" s="19"/>
      <c r="N107" s="23"/>
    </row>
    <row r="108" spans="1:14" x14ac:dyDescent="0.25">
      <c r="A108" s="19">
        <v>42674</v>
      </c>
      <c r="B108" s="20">
        <v>544</v>
      </c>
      <c r="C108" s="21"/>
      <c r="E108" s="19"/>
      <c r="F108" s="23"/>
      <c r="I108" s="19"/>
      <c r="J108" s="23"/>
      <c r="M108" s="19"/>
      <c r="N108" s="23"/>
    </row>
    <row r="109" spans="1:14" x14ac:dyDescent="0.25">
      <c r="A109" s="19">
        <v>42552</v>
      </c>
      <c r="B109" s="20">
        <v>520.66</v>
      </c>
      <c r="C109" s="21"/>
      <c r="E109" s="19"/>
      <c r="F109" s="23"/>
      <c r="I109" s="19"/>
      <c r="J109" s="23"/>
      <c r="M109" s="19"/>
      <c r="N109" s="23"/>
    </row>
    <row r="110" spans="1:14" x14ac:dyDescent="0.25">
      <c r="A110" s="19">
        <v>42855</v>
      </c>
      <c r="B110" s="20">
        <v>536.09</v>
      </c>
      <c r="C110" s="21"/>
      <c r="E110" s="19"/>
      <c r="F110" s="23"/>
      <c r="I110" s="19"/>
      <c r="J110" s="23"/>
      <c r="M110" s="19"/>
      <c r="N110" s="23"/>
    </row>
    <row r="111" spans="1:14" x14ac:dyDescent="0.25">
      <c r="A111" s="19">
        <v>43008</v>
      </c>
      <c r="B111" s="20">
        <v>532</v>
      </c>
      <c r="C111" s="21"/>
      <c r="E111" s="19"/>
      <c r="F111" s="23"/>
      <c r="I111" s="19"/>
      <c r="J111" s="23"/>
      <c r="M111" s="19"/>
      <c r="N111" s="23"/>
    </row>
    <row r="112" spans="1:14" x14ac:dyDescent="0.25">
      <c r="A112" s="19">
        <v>43077</v>
      </c>
      <c r="B112" s="20">
        <v>587.80999999999995</v>
      </c>
      <c r="C112" s="21"/>
      <c r="E112" s="19"/>
      <c r="F112" s="23"/>
      <c r="I112" s="19"/>
      <c r="J112" s="23"/>
      <c r="M112" s="19"/>
      <c r="N112" s="23"/>
    </row>
    <row r="113" spans="1:14" x14ac:dyDescent="0.25">
      <c r="A113" s="19">
        <v>42370</v>
      </c>
      <c r="B113" s="20">
        <v>452.17</v>
      </c>
      <c r="C113" s="21"/>
      <c r="E113" s="19"/>
      <c r="F113" s="23"/>
      <c r="I113" s="19"/>
      <c r="J113" s="23"/>
      <c r="M113" s="19"/>
      <c r="N113" s="23"/>
    </row>
    <row r="114" spans="1:14" x14ac:dyDescent="0.25">
      <c r="A114" s="19">
        <v>42771</v>
      </c>
      <c r="B114" s="20">
        <v>633</v>
      </c>
      <c r="C114" s="21"/>
      <c r="E114" s="19"/>
      <c r="F114" s="23"/>
      <c r="I114" s="19"/>
      <c r="J114" s="23"/>
      <c r="M114" s="19"/>
      <c r="N114" s="23"/>
    </row>
    <row r="115" spans="1:14" x14ac:dyDescent="0.25">
      <c r="A115" s="19">
        <v>42610</v>
      </c>
      <c r="B115" s="20">
        <v>530</v>
      </c>
      <c r="C115" s="21"/>
      <c r="E115" s="19"/>
      <c r="F115" s="23"/>
      <c r="I115" s="19"/>
      <c r="J115" s="23"/>
      <c r="M115" s="19"/>
      <c r="N115" s="23"/>
    </row>
    <row r="116" spans="1:14" x14ac:dyDescent="0.25">
      <c r="A116" s="19">
        <v>43038</v>
      </c>
      <c r="B116" s="20">
        <v>440</v>
      </c>
      <c r="C116" s="21"/>
      <c r="E116" s="19"/>
      <c r="F116" s="23"/>
      <c r="I116" s="19"/>
      <c r="J116" s="23"/>
      <c r="M116" s="19"/>
      <c r="N116" s="23"/>
    </row>
    <row r="117" spans="1:14" x14ac:dyDescent="0.25">
      <c r="A117" s="19">
        <v>42736</v>
      </c>
      <c r="B117" s="20">
        <v>646</v>
      </c>
      <c r="C117" s="21"/>
      <c r="E117" s="19"/>
      <c r="F117" s="23"/>
      <c r="I117" s="19"/>
      <c r="J117" s="23"/>
      <c r="M117" s="19"/>
      <c r="N117" s="23"/>
    </row>
    <row r="118" spans="1:14" x14ac:dyDescent="0.25">
      <c r="A118" s="19">
        <v>42794</v>
      </c>
      <c r="B118" s="20">
        <v>1062</v>
      </c>
      <c r="C118" s="21"/>
      <c r="E118" s="19"/>
      <c r="F118" s="23"/>
      <c r="I118" s="19"/>
      <c r="J118" s="23"/>
      <c r="M118" s="19"/>
      <c r="N118" s="23"/>
    </row>
    <row r="119" spans="1:14" x14ac:dyDescent="0.25">
      <c r="A119" s="19">
        <v>43331</v>
      </c>
      <c r="B119" s="20">
        <v>1062</v>
      </c>
      <c r="C119" s="21"/>
      <c r="E119" s="19"/>
      <c r="F119" s="23"/>
      <c r="I119" s="19"/>
      <c r="J119" s="23"/>
      <c r="M119" s="19"/>
      <c r="N119" s="23"/>
    </row>
    <row r="120" spans="1:14" x14ac:dyDescent="0.25">
      <c r="A120" s="19">
        <v>42470</v>
      </c>
      <c r="B120" s="20">
        <v>645.52</v>
      </c>
      <c r="C120" s="21"/>
      <c r="E120" s="19"/>
      <c r="F120" s="23"/>
      <c r="I120" s="19"/>
      <c r="J120" s="23"/>
      <c r="M120" s="19"/>
      <c r="N120" s="23"/>
    </row>
    <row r="121" spans="1:14" x14ac:dyDescent="0.25">
      <c r="A121" s="19">
        <v>42765</v>
      </c>
      <c r="B121" s="20">
        <v>14263.82</v>
      </c>
      <c r="C121" s="21"/>
      <c r="E121" s="19"/>
      <c r="F121" s="23"/>
      <c r="I121" s="19"/>
      <c r="J121" s="23"/>
      <c r="M121" s="19"/>
      <c r="N121" s="23"/>
    </row>
    <row r="122" spans="1:14" x14ac:dyDescent="0.25">
      <c r="A122" s="19">
        <v>42552</v>
      </c>
      <c r="B122" s="20">
        <v>5192.04</v>
      </c>
      <c r="C122" s="21"/>
      <c r="E122" s="19"/>
      <c r="F122" s="23"/>
      <c r="I122" s="19"/>
      <c r="J122" s="23"/>
      <c r="M122" s="19"/>
      <c r="N122" s="23"/>
    </row>
    <row r="123" spans="1:14" x14ac:dyDescent="0.25">
      <c r="A123" s="19">
        <v>42552</v>
      </c>
      <c r="B123" s="20">
        <v>1642</v>
      </c>
      <c r="C123" s="21"/>
      <c r="E123" s="19"/>
      <c r="F123" s="23"/>
      <c r="I123" s="19"/>
      <c r="J123" s="23"/>
      <c r="M123" s="19"/>
      <c r="N123" s="23"/>
    </row>
    <row r="124" spans="1:14" x14ac:dyDescent="0.25">
      <c r="A124" s="19">
        <v>43069</v>
      </c>
      <c r="B124" s="20">
        <v>4403.58</v>
      </c>
      <c r="C124" s="21"/>
      <c r="E124" s="19"/>
      <c r="F124" s="23"/>
      <c r="I124" s="19"/>
      <c r="J124" s="23"/>
      <c r="M124" s="19"/>
      <c r="N124" s="23"/>
    </row>
    <row r="125" spans="1:14" x14ac:dyDescent="0.25">
      <c r="A125" s="19">
        <v>43330</v>
      </c>
      <c r="B125" s="20">
        <v>1511</v>
      </c>
      <c r="C125" s="21"/>
      <c r="E125" s="19"/>
      <c r="F125" s="23"/>
      <c r="I125" s="19"/>
      <c r="J125" s="23"/>
      <c r="M125" s="19"/>
      <c r="N125" s="23"/>
    </row>
    <row r="126" spans="1:14" x14ac:dyDescent="0.25">
      <c r="A126" s="19">
        <v>42992</v>
      </c>
      <c r="B126" s="20">
        <v>2410</v>
      </c>
      <c r="C126" s="21"/>
      <c r="E126" s="19"/>
      <c r="F126" s="23"/>
      <c r="I126" s="19"/>
      <c r="J126" s="23"/>
      <c r="M126" s="19"/>
      <c r="N126" s="23"/>
    </row>
    <row r="127" spans="1:14" x14ac:dyDescent="0.25">
      <c r="A127" s="19">
        <v>43331</v>
      </c>
      <c r="B127" s="20">
        <v>21834.22</v>
      </c>
      <c r="C127" s="21"/>
      <c r="E127" s="19"/>
      <c r="F127" s="23"/>
      <c r="I127" s="19"/>
      <c r="J127" s="23"/>
      <c r="M127" s="19"/>
      <c r="N127" s="23"/>
    </row>
    <row r="128" spans="1:14" x14ac:dyDescent="0.25">
      <c r="A128" s="19">
        <v>42876</v>
      </c>
      <c r="B128" s="20">
        <v>9950.73</v>
      </c>
      <c r="C128" s="21"/>
      <c r="E128" s="19"/>
      <c r="F128" s="23"/>
      <c r="I128" s="19"/>
      <c r="J128" s="23"/>
      <c r="M128" s="19"/>
      <c r="N128" s="23"/>
    </row>
    <row r="129" spans="1:14" x14ac:dyDescent="0.25">
      <c r="A129" s="19">
        <v>42577</v>
      </c>
      <c r="B129" s="20">
        <v>62553.65</v>
      </c>
      <c r="C129" s="21"/>
      <c r="E129" s="19"/>
      <c r="F129" s="23"/>
      <c r="I129" s="19"/>
      <c r="J129" s="23"/>
      <c r="M129" s="19"/>
      <c r="N129" s="23"/>
    </row>
    <row r="130" spans="1:14" x14ac:dyDescent="0.25">
      <c r="A130" s="19">
        <v>42666</v>
      </c>
      <c r="B130" s="20">
        <v>62553.65</v>
      </c>
      <c r="C130" s="21"/>
      <c r="E130" s="19"/>
      <c r="F130" s="23"/>
      <c r="I130" s="19"/>
      <c r="J130" s="23"/>
      <c r="M130" s="19"/>
      <c r="N130" s="23"/>
    </row>
    <row r="131" spans="1:14" x14ac:dyDescent="0.25">
      <c r="A131" s="19">
        <v>42794</v>
      </c>
      <c r="B131" s="20">
        <v>2387.64</v>
      </c>
      <c r="C131" s="21"/>
      <c r="E131" s="19"/>
      <c r="F131" s="23"/>
      <c r="I131" s="19"/>
      <c r="J131" s="23"/>
      <c r="M131" s="19"/>
      <c r="N131" s="23"/>
    </row>
    <row r="132" spans="1:14" x14ac:dyDescent="0.25">
      <c r="A132" s="19">
        <v>42644</v>
      </c>
      <c r="B132" s="20">
        <v>67812.789999999994</v>
      </c>
      <c r="C132" s="21"/>
      <c r="E132" s="19"/>
      <c r="F132" s="23"/>
      <c r="I132" s="19"/>
      <c r="J132" s="23"/>
      <c r="M132" s="19"/>
      <c r="N132" s="23"/>
    </row>
    <row r="133" spans="1:14" x14ac:dyDescent="0.25">
      <c r="A133" s="19">
        <v>42503</v>
      </c>
      <c r="B133" s="20">
        <v>45720.6</v>
      </c>
      <c r="C133" s="21"/>
      <c r="E133" s="19"/>
      <c r="F133" s="23"/>
      <c r="I133" s="19"/>
      <c r="J133" s="23"/>
      <c r="M133" s="19"/>
      <c r="N133" s="23"/>
    </row>
    <row r="134" spans="1:14" x14ac:dyDescent="0.25">
      <c r="A134" s="19">
        <v>43038</v>
      </c>
      <c r="B134" s="20">
        <v>20315.03</v>
      </c>
      <c r="C134" s="21"/>
      <c r="E134" s="19"/>
      <c r="F134" s="23"/>
      <c r="I134" s="19"/>
      <c r="J134" s="23"/>
      <c r="M134" s="19"/>
      <c r="N134" s="23"/>
    </row>
    <row r="135" spans="1:14" x14ac:dyDescent="0.25">
      <c r="A135" s="19">
        <v>43209</v>
      </c>
      <c r="B135" s="20">
        <v>2787.3</v>
      </c>
      <c r="C135" s="21"/>
      <c r="E135" s="19"/>
      <c r="F135" s="23"/>
      <c r="I135" s="19"/>
      <c r="J135" s="23"/>
      <c r="M135" s="19"/>
      <c r="N135" s="23"/>
    </row>
    <row r="136" spans="1:14" x14ac:dyDescent="0.25">
      <c r="A136" s="19">
        <v>42674</v>
      </c>
      <c r="B136" s="20">
        <v>23182.13</v>
      </c>
      <c r="C136" s="21"/>
      <c r="E136" s="19"/>
      <c r="F136" s="23"/>
      <c r="I136" s="19"/>
      <c r="J136" s="23"/>
      <c r="M136" s="19"/>
      <c r="N136" s="23"/>
    </row>
    <row r="137" spans="1:14" x14ac:dyDescent="0.25">
      <c r="A137" s="19">
        <v>42752</v>
      </c>
      <c r="B137" s="20">
        <v>1811.94</v>
      </c>
      <c r="C137" s="21"/>
      <c r="E137" s="19"/>
      <c r="F137" s="23"/>
      <c r="I137" s="19"/>
      <c r="J137" s="23"/>
      <c r="M137" s="19"/>
      <c r="N137" s="23"/>
    </row>
    <row r="138" spans="1:14" x14ac:dyDescent="0.25">
      <c r="A138" s="19">
        <v>43036</v>
      </c>
      <c r="B138" s="20">
        <v>21909.13</v>
      </c>
      <c r="C138" s="21"/>
      <c r="E138" s="19"/>
      <c r="F138" s="23"/>
      <c r="I138" s="19"/>
      <c r="J138" s="23"/>
      <c r="M138" s="19"/>
      <c r="N138" s="23"/>
    </row>
    <row r="139" spans="1:14" x14ac:dyDescent="0.25">
      <c r="A139" s="19">
        <v>43332</v>
      </c>
      <c r="B139" s="20">
        <v>2936.07</v>
      </c>
      <c r="C139" s="21"/>
      <c r="E139" s="19"/>
      <c r="F139" s="23"/>
      <c r="I139" s="19"/>
      <c r="J139" s="23"/>
      <c r="M139" s="19"/>
      <c r="N139" s="23"/>
    </row>
    <row r="140" spans="1:14" x14ac:dyDescent="0.25">
      <c r="A140" s="19">
        <v>42722</v>
      </c>
      <c r="B140" s="20">
        <v>4191.5</v>
      </c>
      <c r="C140" s="21"/>
      <c r="E140" s="19"/>
      <c r="F140" s="23"/>
      <c r="I140" s="19"/>
      <c r="J140" s="23"/>
      <c r="M140" s="19"/>
      <c r="N140" s="23"/>
    </row>
    <row r="141" spans="1:14" x14ac:dyDescent="0.25">
      <c r="A141" s="19">
        <v>43007</v>
      </c>
      <c r="B141" s="20">
        <v>33671.86</v>
      </c>
      <c r="C141" s="21"/>
      <c r="E141" s="19"/>
      <c r="F141" s="23"/>
      <c r="I141" s="19"/>
      <c r="J141" s="23"/>
      <c r="M141" s="19"/>
      <c r="N141" s="23"/>
    </row>
    <row r="142" spans="1:14" x14ac:dyDescent="0.25">
      <c r="A142" s="19">
        <v>42924</v>
      </c>
      <c r="B142" s="20">
        <v>23832.240000000002</v>
      </c>
      <c r="C142" s="21"/>
      <c r="E142" s="19"/>
      <c r="F142" s="23"/>
      <c r="I142" s="19"/>
      <c r="J142" s="23"/>
      <c r="M142" s="19"/>
      <c r="N142" s="23"/>
    </row>
    <row r="143" spans="1:14" x14ac:dyDescent="0.25">
      <c r="A143" s="19">
        <v>42456</v>
      </c>
      <c r="B143" s="20">
        <v>2500</v>
      </c>
      <c r="C143" s="21"/>
      <c r="E143" s="19"/>
      <c r="F143" s="23"/>
      <c r="I143" s="19"/>
      <c r="J143" s="23"/>
      <c r="M143" s="19"/>
      <c r="N143" s="23"/>
    </row>
    <row r="144" spans="1:14" x14ac:dyDescent="0.25">
      <c r="A144" s="19">
        <v>42794</v>
      </c>
      <c r="B144" s="20">
        <v>21764.37</v>
      </c>
      <c r="C144" s="21"/>
      <c r="E144" s="19"/>
      <c r="F144" s="23"/>
      <c r="I144" s="19"/>
      <c r="J144" s="23"/>
      <c r="M144" s="19"/>
      <c r="N144" s="23"/>
    </row>
    <row r="145" spans="1:14" x14ac:dyDescent="0.25">
      <c r="A145" s="19">
        <v>42566</v>
      </c>
      <c r="B145" s="20">
        <v>99154.94</v>
      </c>
      <c r="C145" s="21"/>
      <c r="E145" s="19"/>
      <c r="F145" s="23"/>
      <c r="I145" s="19"/>
      <c r="J145" s="23"/>
      <c r="M145" s="19"/>
      <c r="N145" s="23"/>
    </row>
    <row r="146" spans="1:14" x14ac:dyDescent="0.25">
      <c r="A146" s="19">
        <v>43092</v>
      </c>
      <c r="B146" s="20">
        <v>10000</v>
      </c>
      <c r="C146" s="21"/>
      <c r="E146" s="19"/>
      <c r="F146" s="23"/>
      <c r="I146" s="19"/>
      <c r="J146" s="23"/>
      <c r="M146" s="19"/>
      <c r="N146" s="23"/>
    </row>
    <row r="147" spans="1:14" x14ac:dyDescent="0.25">
      <c r="A147" s="19">
        <v>42436</v>
      </c>
      <c r="B147" s="20">
        <v>23427.54</v>
      </c>
      <c r="C147" s="21"/>
      <c r="E147" s="19"/>
      <c r="F147" s="23"/>
      <c r="I147" s="19"/>
      <c r="J147" s="23"/>
      <c r="M147" s="19"/>
      <c r="N147" s="23"/>
    </row>
    <row r="148" spans="1:14" x14ac:dyDescent="0.25">
      <c r="A148" s="19">
        <v>43072</v>
      </c>
      <c r="B148" s="20">
        <v>91537.22</v>
      </c>
      <c r="C148" s="21"/>
      <c r="E148" s="19"/>
      <c r="F148" s="23"/>
      <c r="I148" s="19"/>
      <c r="J148" s="23"/>
      <c r="M148" s="19"/>
      <c r="N148" s="23"/>
    </row>
    <row r="149" spans="1:14" x14ac:dyDescent="0.25">
      <c r="A149" s="19">
        <v>43370</v>
      </c>
      <c r="B149" s="20">
        <v>6051.99</v>
      </c>
      <c r="C149" s="21"/>
      <c r="E149" s="19"/>
      <c r="F149" s="23"/>
      <c r="I149" s="19"/>
      <c r="J149" s="23"/>
      <c r="M149" s="19"/>
      <c r="N149" s="23"/>
    </row>
    <row r="150" spans="1:14" x14ac:dyDescent="0.25">
      <c r="A150" s="19">
        <v>43247</v>
      </c>
      <c r="B150" s="20">
        <v>43632.67</v>
      </c>
      <c r="C150" s="21"/>
      <c r="E150" s="19"/>
      <c r="F150" s="23"/>
      <c r="I150" s="19"/>
      <c r="J150" s="23"/>
      <c r="M150" s="19"/>
      <c r="N150" s="23"/>
    </row>
    <row r="151" spans="1:14" x14ac:dyDescent="0.25">
      <c r="A151" s="19">
        <v>43247</v>
      </c>
      <c r="B151" s="20">
        <v>64098.64</v>
      </c>
      <c r="C151" s="21"/>
      <c r="E151" s="19"/>
      <c r="F151" s="23"/>
      <c r="I151" s="19"/>
      <c r="J151" s="23"/>
      <c r="M151" s="19"/>
      <c r="N151" s="23"/>
    </row>
    <row r="152" spans="1:14" x14ac:dyDescent="0.25">
      <c r="A152" s="19">
        <v>43068</v>
      </c>
      <c r="B152" s="20">
        <v>94327.84</v>
      </c>
      <c r="C152" s="21"/>
      <c r="E152" s="19"/>
      <c r="F152" s="23"/>
      <c r="I152" s="19"/>
      <c r="J152" s="23"/>
      <c r="M152" s="19"/>
      <c r="N152" s="23"/>
    </row>
    <row r="153" spans="1:14" x14ac:dyDescent="0.25">
      <c r="A153" s="19">
        <v>43412</v>
      </c>
      <c r="B153" s="20">
        <v>10440.5</v>
      </c>
      <c r="C153" s="21"/>
      <c r="E153" s="19"/>
      <c r="F153" s="23"/>
      <c r="I153" s="19"/>
      <c r="J153" s="23"/>
      <c r="M153" s="19"/>
      <c r="N153" s="23"/>
    </row>
    <row r="154" spans="1:14" x14ac:dyDescent="0.25">
      <c r="A154" s="19">
        <v>42456</v>
      </c>
      <c r="B154" s="20">
        <v>143727.06</v>
      </c>
      <c r="C154" s="21"/>
      <c r="E154" s="19"/>
      <c r="F154" s="23"/>
      <c r="I154" s="19"/>
      <c r="J154" s="23"/>
      <c r="M154" s="19"/>
      <c r="N154" s="23"/>
    </row>
    <row r="155" spans="1:14" x14ac:dyDescent="0.25">
      <c r="A155" s="19">
        <v>42456</v>
      </c>
      <c r="B155" s="20">
        <v>10000</v>
      </c>
      <c r="C155" s="21"/>
      <c r="E155" s="19"/>
      <c r="F155" s="23"/>
      <c r="I155" s="19"/>
      <c r="J155" s="23"/>
      <c r="M155" s="19"/>
      <c r="N155" s="23"/>
    </row>
    <row r="156" spans="1:14" x14ac:dyDescent="0.25">
      <c r="A156" s="19">
        <v>43407</v>
      </c>
      <c r="B156" s="20">
        <v>26062.1</v>
      </c>
      <c r="C156" s="21"/>
      <c r="E156" s="19"/>
      <c r="F156" s="23"/>
      <c r="I156" s="19"/>
      <c r="J156" s="23"/>
      <c r="M156" s="19"/>
      <c r="N156" s="23"/>
    </row>
    <row r="157" spans="1:14" x14ac:dyDescent="0.25">
      <c r="A157" s="19">
        <v>43182</v>
      </c>
      <c r="B157" s="20">
        <v>54166.3</v>
      </c>
      <c r="C157" s="21"/>
      <c r="E157" s="19"/>
      <c r="F157" s="23"/>
      <c r="I157" s="19"/>
      <c r="J157" s="23"/>
      <c r="M157" s="19"/>
      <c r="N157" s="23"/>
    </row>
    <row r="158" spans="1:14" x14ac:dyDescent="0.25">
      <c r="A158" s="19">
        <v>42929</v>
      </c>
      <c r="B158" s="20">
        <v>61000.97</v>
      </c>
      <c r="C158" s="21"/>
      <c r="E158" s="19"/>
      <c r="F158" s="23"/>
      <c r="I158" s="19"/>
      <c r="J158" s="23"/>
      <c r="M158" s="19"/>
      <c r="N158" s="23"/>
    </row>
    <row r="159" spans="1:14" x14ac:dyDescent="0.25">
      <c r="A159" s="19">
        <v>42617</v>
      </c>
      <c r="B159" s="20">
        <v>61000.97</v>
      </c>
      <c r="C159" s="21"/>
      <c r="E159" s="19"/>
      <c r="F159" s="23"/>
      <c r="I159" s="19"/>
      <c r="J159" s="23"/>
      <c r="M159" s="19"/>
      <c r="N159" s="23"/>
    </row>
    <row r="160" spans="1:14" x14ac:dyDescent="0.25">
      <c r="A160" s="19">
        <v>42399</v>
      </c>
      <c r="B160" s="20">
        <v>18399.099999999999</v>
      </c>
      <c r="C160" s="21"/>
      <c r="E160" s="19"/>
      <c r="F160" s="23"/>
      <c r="I160" s="19"/>
      <c r="J160" s="23"/>
      <c r="M160" s="19"/>
      <c r="N160" s="23"/>
    </row>
    <row r="161" spans="1:14" x14ac:dyDescent="0.25">
      <c r="A161" s="19">
        <v>43249</v>
      </c>
      <c r="B161" s="20">
        <v>12350.75</v>
      </c>
      <c r="C161" s="21"/>
      <c r="E161" s="19"/>
      <c r="F161" s="23"/>
      <c r="I161" s="19"/>
      <c r="J161" s="23"/>
      <c r="M161" s="19"/>
      <c r="N161" s="23"/>
    </row>
    <row r="162" spans="1:14" x14ac:dyDescent="0.25">
      <c r="A162" s="19">
        <v>43090</v>
      </c>
      <c r="B162" s="20">
        <v>53824.53</v>
      </c>
      <c r="C162" s="21"/>
      <c r="E162" s="19"/>
      <c r="F162" s="23"/>
      <c r="I162" s="19"/>
      <c r="J162" s="23"/>
      <c r="M162" s="19"/>
      <c r="N162" s="23"/>
    </row>
    <row r="163" spans="1:14" x14ac:dyDescent="0.25">
      <c r="A163" s="19">
        <v>42883</v>
      </c>
      <c r="B163" s="20">
        <v>54166.77</v>
      </c>
      <c r="C163" s="21"/>
      <c r="E163" s="19"/>
      <c r="F163" s="23"/>
      <c r="I163" s="19"/>
      <c r="J163" s="23"/>
      <c r="M163" s="19"/>
      <c r="N163" s="23"/>
    </row>
    <row r="164" spans="1:14" x14ac:dyDescent="0.25">
      <c r="A164" s="19">
        <v>42415</v>
      </c>
      <c r="B164" s="20">
        <v>18880.939999999999</v>
      </c>
      <c r="C164" s="21"/>
      <c r="E164" s="19"/>
      <c r="F164" s="23"/>
      <c r="I164" s="19"/>
      <c r="J164" s="23"/>
      <c r="M164" s="19"/>
      <c r="N164" s="23"/>
    </row>
    <row r="165" spans="1:14" x14ac:dyDescent="0.25">
      <c r="A165" s="19">
        <v>43401</v>
      </c>
      <c r="B165" s="20">
        <v>5000</v>
      </c>
      <c r="C165" s="21"/>
      <c r="E165" s="19"/>
      <c r="F165" s="23"/>
      <c r="I165" s="19"/>
      <c r="J165" s="23"/>
      <c r="M165" s="19"/>
      <c r="N165" s="23"/>
    </row>
    <row r="166" spans="1:14" x14ac:dyDescent="0.25">
      <c r="A166" s="19">
        <v>42939</v>
      </c>
      <c r="B166" s="20">
        <v>37.65</v>
      </c>
      <c r="C166" s="21"/>
      <c r="E166" s="19"/>
      <c r="F166" s="23"/>
      <c r="I166" s="19"/>
      <c r="J166" s="23"/>
      <c r="M166" s="19"/>
      <c r="N166" s="23"/>
    </row>
    <row r="167" spans="1:14" x14ac:dyDescent="0.25">
      <c r="A167" s="19">
        <v>43210</v>
      </c>
      <c r="B167" s="20">
        <v>4200</v>
      </c>
      <c r="C167" s="21"/>
      <c r="E167" s="19"/>
      <c r="F167" s="23"/>
      <c r="I167" s="19"/>
      <c r="J167" s="23"/>
      <c r="M167" s="19"/>
      <c r="N167" s="23"/>
    </row>
    <row r="168" spans="1:14" x14ac:dyDescent="0.25">
      <c r="A168" s="19">
        <v>42397</v>
      </c>
      <c r="B168" s="20">
        <v>5484.13</v>
      </c>
      <c r="C168" s="21"/>
      <c r="E168" s="19"/>
      <c r="F168" s="23"/>
      <c r="I168" s="19"/>
      <c r="J168" s="23"/>
      <c r="M168" s="19"/>
      <c r="N168" s="23"/>
    </row>
    <row r="169" spans="1:14" x14ac:dyDescent="0.25">
      <c r="A169" s="19">
        <v>42842</v>
      </c>
      <c r="B169" s="20">
        <v>68709.600000000006</v>
      </c>
      <c r="C169" s="21"/>
      <c r="E169" s="19"/>
      <c r="F169" s="23"/>
      <c r="I169" s="19"/>
      <c r="J169" s="23"/>
      <c r="M169" s="19"/>
      <c r="N169" s="23"/>
    </row>
    <row r="170" spans="1:14" x14ac:dyDescent="0.25">
      <c r="A170" s="19">
        <v>42831</v>
      </c>
      <c r="B170" s="20">
        <v>29166.95</v>
      </c>
      <c r="C170" s="21"/>
      <c r="E170" s="19"/>
      <c r="F170" s="23"/>
      <c r="I170" s="19"/>
      <c r="J170" s="23"/>
      <c r="M170" s="19"/>
      <c r="N170" s="23"/>
    </row>
    <row r="171" spans="1:14" x14ac:dyDescent="0.25">
      <c r="A171" s="19">
        <v>42531</v>
      </c>
      <c r="B171" s="20">
        <v>17957.310000000001</v>
      </c>
      <c r="C171" s="21"/>
      <c r="E171" s="19"/>
      <c r="F171" s="23"/>
      <c r="I171" s="19"/>
      <c r="J171" s="23"/>
      <c r="M171" s="19"/>
      <c r="N171" s="23"/>
    </row>
    <row r="172" spans="1:14" x14ac:dyDescent="0.25">
      <c r="A172" s="19">
        <v>43310</v>
      </c>
      <c r="B172" s="20">
        <v>20000</v>
      </c>
      <c r="C172" s="21"/>
      <c r="E172" s="19"/>
      <c r="F172" s="23"/>
      <c r="I172" s="19"/>
      <c r="J172" s="23"/>
      <c r="M172" s="19"/>
      <c r="N172" s="23"/>
    </row>
    <row r="173" spans="1:14" x14ac:dyDescent="0.25">
      <c r="A173" s="19">
        <v>42492</v>
      </c>
      <c r="B173" s="20">
        <v>64269.23</v>
      </c>
      <c r="C173" s="21"/>
      <c r="E173" s="19"/>
      <c r="F173" s="23"/>
      <c r="I173" s="19"/>
      <c r="J173" s="23"/>
      <c r="M173" s="19"/>
      <c r="N173" s="23"/>
    </row>
    <row r="174" spans="1:14" x14ac:dyDescent="0.25">
      <c r="A174" s="19">
        <v>42873</v>
      </c>
      <c r="B174" s="20">
        <v>19184.759999999998</v>
      </c>
      <c r="C174" s="21"/>
      <c r="E174" s="19"/>
      <c r="F174" s="23"/>
      <c r="I174" s="19"/>
      <c r="J174" s="23"/>
      <c r="M174" s="19"/>
      <c r="N174" s="23"/>
    </row>
    <row r="175" spans="1:14" x14ac:dyDescent="0.25">
      <c r="A175" s="19">
        <v>42873</v>
      </c>
      <c r="B175" s="20">
        <v>13940.41</v>
      </c>
      <c r="C175" s="21"/>
      <c r="E175" s="19"/>
      <c r="F175" s="23"/>
      <c r="I175" s="19"/>
      <c r="J175" s="23"/>
      <c r="M175" s="19"/>
      <c r="N175" s="23"/>
    </row>
    <row r="176" spans="1:14" x14ac:dyDescent="0.25">
      <c r="A176" s="19">
        <v>43126</v>
      </c>
      <c r="B176" s="20">
        <v>13940.41</v>
      </c>
      <c r="C176" s="21"/>
      <c r="E176" s="19"/>
      <c r="F176" s="23"/>
      <c r="I176" s="19"/>
      <c r="J176" s="23"/>
      <c r="M176" s="19"/>
      <c r="N176" s="23"/>
    </row>
    <row r="177" spans="1:14" x14ac:dyDescent="0.25">
      <c r="A177" s="19">
        <v>43106</v>
      </c>
      <c r="B177" s="20">
        <v>56.9</v>
      </c>
      <c r="C177" s="21"/>
      <c r="E177" s="19"/>
      <c r="F177" s="23"/>
      <c r="I177" s="19"/>
      <c r="J177" s="23"/>
      <c r="M177" s="19"/>
      <c r="N177" s="23"/>
    </row>
    <row r="178" spans="1:14" x14ac:dyDescent="0.25">
      <c r="A178" s="19">
        <v>43392</v>
      </c>
      <c r="B178" s="20">
        <v>527.73</v>
      </c>
      <c r="C178" s="21"/>
      <c r="E178" s="19"/>
      <c r="F178" s="23"/>
      <c r="I178" s="19"/>
      <c r="J178" s="23"/>
      <c r="M178" s="19"/>
      <c r="N178" s="23"/>
    </row>
    <row r="179" spans="1:14" x14ac:dyDescent="0.25">
      <c r="A179" s="19">
        <v>43392</v>
      </c>
      <c r="B179" s="20">
        <v>244.17</v>
      </c>
      <c r="C179" s="21"/>
      <c r="E179" s="19"/>
      <c r="F179" s="23"/>
      <c r="I179" s="19"/>
      <c r="J179" s="23"/>
      <c r="M179" s="19"/>
      <c r="N179" s="23"/>
    </row>
    <row r="180" spans="1:14" x14ac:dyDescent="0.25">
      <c r="A180" s="19">
        <v>43392</v>
      </c>
      <c r="B180" s="20">
        <v>13301.16</v>
      </c>
      <c r="C180" s="21"/>
      <c r="E180" s="19"/>
      <c r="F180" s="23"/>
      <c r="I180" s="19"/>
      <c r="J180" s="23"/>
      <c r="M180" s="19"/>
      <c r="N180" s="23"/>
    </row>
    <row r="181" spans="1:14" x14ac:dyDescent="0.25">
      <c r="A181" s="19">
        <v>43219</v>
      </c>
      <c r="B181" s="20">
        <v>15672.64</v>
      </c>
      <c r="C181" s="21"/>
      <c r="E181" s="19"/>
      <c r="F181" s="23"/>
      <c r="I181" s="19"/>
      <c r="J181" s="23"/>
      <c r="M181" s="19"/>
      <c r="N181" s="23"/>
    </row>
    <row r="182" spans="1:14" x14ac:dyDescent="0.25">
      <c r="A182" s="19">
        <v>43002</v>
      </c>
      <c r="B182" s="20">
        <v>3855.68</v>
      </c>
      <c r="C182" s="21"/>
      <c r="E182" s="19"/>
      <c r="F182" s="23"/>
      <c r="I182" s="19"/>
      <c r="J182" s="23"/>
      <c r="M182" s="19"/>
      <c r="N182" s="23"/>
    </row>
    <row r="183" spans="1:14" x14ac:dyDescent="0.25">
      <c r="A183" s="19">
        <v>42734</v>
      </c>
      <c r="B183" s="20">
        <v>159896.73000000001</v>
      </c>
      <c r="C183" s="21"/>
      <c r="E183" s="19"/>
      <c r="F183" s="23"/>
      <c r="I183" s="19"/>
      <c r="J183" s="23"/>
      <c r="M183" s="19"/>
      <c r="N183" s="23"/>
    </row>
    <row r="184" spans="1:14" x14ac:dyDescent="0.25">
      <c r="A184" s="19">
        <v>42936</v>
      </c>
      <c r="B184" s="20">
        <v>8017.38</v>
      </c>
      <c r="C184" s="21"/>
      <c r="E184" s="19"/>
      <c r="F184" s="23"/>
      <c r="I184" s="19"/>
      <c r="J184" s="23"/>
      <c r="M184" s="19"/>
      <c r="N184" s="23"/>
    </row>
    <row r="185" spans="1:14" x14ac:dyDescent="0.25">
      <c r="A185" s="19">
        <v>42771</v>
      </c>
      <c r="B185" s="20">
        <v>15750.71</v>
      </c>
      <c r="C185" s="21"/>
      <c r="E185" s="19"/>
      <c r="F185" s="23"/>
      <c r="I185" s="19"/>
      <c r="J185" s="23"/>
      <c r="M185" s="19"/>
      <c r="N185" s="23"/>
    </row>
    <row r="186" spans="1:14" x14ac:dyDescent="0.25">
      <c r="A186" s="19">
        <v>42908</v>
      </c>
      <c r="B186" s="20">
        <v>10879.55</v>
      </c>
      <c r="C186" s="21"/>
      <c r="E186" s="19"/>
      <c r="F186" s="23"/>
      <c r="I186" s="19"/>
      <c r="J186" s="23"/>
      <c r="M186" s="19"/>
      <c r="N186" s="23"/>
    </row>
    <row r="187" spans="1:14" x14ac:dyDescent="0.25">
      <c r="A187" s="19">
        <v>43146</v>
      </c>
      <c r="B187" s="20">
        <v>71968.72</v>
      </c>
      <c r="C187" s="21"/>
      <c r="E187" s="19"/>
      <c r="F187" s="23"/>
      <c r="I187" s="19"/>
      <c r="J187" s="23"/>
      <c r="M187" s="19"/>
      <c r="N187" s="23"/>
    </row>
    <row r="188" spans="1:14" x14ac:dyDescent="0.25">
      <c r="A188" s="19">
        <v>42486</v>
      </c>
      <c r="B188" s="20">
        <v>631.20000000000005</v>
      </c>
      <c r="C188" s="21"/>
      <c r="E188" s="19"/>
      <c r="F188" s="23"/>
      <c r="I188" s="19"/>
      <c r="J188" s="23"/>
      <c r="M188" s="19"/>
      <c r="N188" s="23"/>
    </row>
    <row r="189" spans="1:14" x14ac:dyDescent="0.25">
      <c r="A189" s="19">
        <v>43197</v>
      </c>
      <c r="B189" s="20">
        <v>21700</v>
      </c>
      <c r="C189" s="21"/>
      <c r="E189" s="19"/>
      <c r="F189" s="23"/>
      <c r="I189" s="19"/>
      <c r="J189" s="23"/>
      <c r="M189" s="19"/>
      <c r="N189" s="23"/>
    </row>
    <row r="190" spans="1:14" x14ac:dyDescent="0.25">
      <c r="A190" s="19">
        <v>43372</v>
      </c>
      <c r="B190" s="20">
        <v>8000</v>
      </c>
      <c r="C190" s="21"/>
      <c r="E190" s="19"/>
      <c r="F190" s="23"/>
      <c r="I190" s="19"/>
      <c r="J190" s="23"/>
      <c r="M190" s="19"/>
      <c r="N190" s="23"/>
    </row>
    <row r="191" spans="1:14" x14ac:dyDescent="0.25">
      <c r="A191" s="19">
        <v>42785</v>
      </c>
      <c r="B191" s="20">
        <v>68423.81</v>
      </c>
      <c r="C191" s="21"/>
      <c r="E191" s="19"/>
      <c r="F191" s="23"/>
      <c r="I191" s="19"/>
      <c r="J191" s="23"/>
      <c r="M191" s="19"/>
      <c r="N191" s="23"/>
    </row>
    <row r="192" spans="1:14" x14ac:dyDescent="0.25">
      <c r="A192" s="19">
        <v>42762</v>
      </c>
      <c r="B192" s="20">
        <v>18118.39</v>
      </c>
      <c r="C192" s="21"/>
      <c r="E192" s="19"/>
      <c r="F192" s="23"/>
      <c r="I192" s="19"/>
      <c r="J192" s="23"/>
      <c r="M192" s="19"/>
      <c r="N192" s="23"/>
    </row>
    <row r="193" spans="1:14" x14ac:dyDescent="0.25">
      <c r="A193" s="19">
        <v>42492</v>
      </c>
      <c r="B193" s="20">
        <v>47755.9</v>
      </c>
      <c r="C193" s="21"/>
      <c r="E193" s="19"/>
      <c r="F193" s="23"/>
      <c r="I193" s="19"/>
      <c r="J193" s="23"/>
      <c r="M193" s="19"/>
      <c r="N193" s="23"/>
    </row>
    <row r="194" spans="1:14" x14ac:dyDescent="0.25">
      <c r="A194" s="19">
        <v>43309</v>
      </c>
      <c r="B194" s="20">
        <v>24278.6</v>
      </c>
      <c r="C194" s="21"/>
      <c r="E194" s="19"/>
      <c r="F194" s="23"/>
      <c r="I194" s="19"/>
      <c r="J194" s="23"/>
      <c r="M194" s="19"/>
      <c r="N194" s="23"/>
    </row>
    <row r="195" spans="1:14" x14ac:dyDescent="0.25">
      <c r="A195" s="19">
        <v>43044</v>
      </c>
      <c r="B195" s="20">
        <v>39955.949999999997</v>
      </c>
      <c r="C195" s="21"/>
      <c r="E195" s="19"/>
      <c r="F195" s="23"/>
      <c r="I195" s="19"/>
      <c r="J195" s="23"/>
      <c r="M195" s="19"/>
      <c r="N195" s="23"/>
    </row>
    <row r="196" spans="1:14" x14ac:dyDescent="0.25">
      <c r="A196" s="19">
        <v>42758</v>
      </c>
      <c r="B196" s="20">
        <v>47824.19</v>
      </c>
      <c r="C196" s="21"/>
      <c r="E196" s="19"/>
      <c r="F196" s="23"/>
      <c r="I196" s="19"/>
      <c r="J196" s="23"/>
      <c r="M196" s="19"/>
      <c r="N196" s="23"/>
    </row>
    <row r="197" spans="1:14" x14ac:dyDescent="0.25">
      <c r="A197" s="19">
        <v>43239</v>
      </c>
      <c r="B197" s="20">
        <v>22185.66</v>
      </c>
      <c r="C197" s="21"/>
      <c r="E197" s="19"/>
      <c r="F197" s="23"/>
      <c r="I197" s="19"/>
      <c r="J197" s="23"/>
      <c r="M197" s="19"/>
      <c r="N197" s="23"/>
    </row>
    <row r="198" spans="1:14" x14ac:dyDescent="0.25">
      <c r="A198" s="19">
        <v>42727</v>
      </c>
      <c r="B198" s="20">
        <v>1500</v>
      </c>
      <c r="C198" s="21"/>
      <c r="E198" s="19"/>
      <c r="F198" s="23"/>
      <c r="I198" s="19"/>
      <c r="J198" s="23"/>
      <c r="M198" s="19"/>
      <c r="N198" s="23"/>
    </row>
    <row r="199" spans="1:14" x14ac:dyDescent="0.25">
      <c r="A199" s="19">
        <v>42415</v>
      </c>
      <c r="B199" s="20">
        <v>19358.03</v>
      </c>
      <c r="C199" s="21"/>
      <c r="E199" s="19"/>
      <c r="F199" s="23"/>
      <c r="I199" s="19"/>
      <c r="J199" s="23"/>
      <c r="M199" s="19"/>
      <c r="N199" s="23"/>
    </row>
    <row r="200" spans="1:14" x14ac:dyDescent="0.25">
      <c r="A200" s="19">
        <v>42939</v>
      </c>
      <c r="B200" s="20">
        <v>19770.22</v>
      </c>
      <c r="C200" s="21"/>
      <c r="E200" s="19"/>
      <c r="F200" s="23"/>
      <c r="I200" s="19"/>
      <c r="J200" s="23"/>
      <c r="M200" s="19"/>
      <c r="N200" s="23"/>
    </row>
    <row r="201" spans="1:14" x14ac:dyDescent="0.25">
      <c r="A201" s="19">
        <v>43210</v>
      </c>
      <c r="B201" s="20">
        <v>42689.08</v>
      </c>
      <c r="C201" s="21"/>
      <c r="E201" s="19"/>
      <c r="F201" s="23"/>
      <c r="I201" s="19"/>
      <c r="J201" s="23"/>
      <c r="M201" s="19"/>
      <c r="N201" s="23"/>
    </row>
    <row r="202" spans="1:14" x14ac:dyDescent="0.25">
      <c r="A202" s="19">
        <v>42841</v>
      </c>
      <c r="B202" s="20">
        <v>17166.37</v>
      </c>
      <c r="C202" s="21"/>
      <c r="E202" s="19"/>
      <c r="F202" s="23"/>
      <c r="I202" s="19"/>
      <c r="J202" s="23"/>
      <c r="M202" s="19"/>
      <c r="N202" s="23"/>
    </row>
    <row r="203" spans="1:14" x14ac:dyDescent="0.25">
      <c r="A203" s="19">
        <v>43052</v>
      </c>
      <c r="B203" s="20">
        <v>4060.2</v>
      </c>
      <c r="C203" s="21"/>
      <c r="E203" s="19"/>
      <c r="F203" s="23"/>
      <c r="I203" s="19"/>
      <c r="J203" s="23"/>
      <c r="M203" s="19"/>
      <c r="N203" s="23"/>
    </row>
    <row r="204" spans="1:14" x14ac:dyDescent="0.25">
      <c r="A204" s="19">
        <v>43308</v>
      </c>
      <c r="B204" s="20">
        <v>19508.55</v>
      </c>
      <c r="C204" s="21"/>
      <c r="E204" s="19"/>
      <c r="F204" s="23"/>
      <c r="I204" s="19"/>
      <c r="J204" s="23"/>
      <c r="M204" s="19"/>
      <c r="N204" s="23"/>
    </row>
    <row r="205" spans="1:14" x14ac:dyDescent="0.25">
      <c r="A205" s="19">
        <v>42841</v>
      </c>
      <c r="B205" s="20">
        <v>140.41999999999999</v>
      </c>
      <c r="C205" s="21"/>
      <c r="E205" s="19"/>
      <c r="F205" s="23"/>
      <c r="I205" s="19"/>
      <c r="J205" s="23"/>
      <c r="M205" s="19"/>
      <c r="N205" s="23"/>
    </row>
    <row r="206" spans="1:14" x14ac:dyDescent="0.25">
      <c r="A206" s="19">
        <v>42461</v>
      </c>
      <c r="B206" s="20">
        <v>13428.71</v>
      </c>
      <c r="C206" s="21"/>
      <c r="E206" s="19"/>
      <c r="F206" s="23"/>
      <c r="I206" s="19"/>
      <c r="J206" s="23"/>
      <c r="M206" s="19"/>
      <c r="N206" s="23"/>
    </row>
    <row r="207" spans="1:14" x14ac:dyDescent="0.25">
      <c r="A207" s="19">
        <v>42461</v>
      </c>
      <c r="B207" s="20">
        <v>60388.34</v>
      </c>
      <c r="C207" s="21"/>
      <c r="E207" s="19"/>
      <c r="F207" s="23"/>
      <c r="I207" s="19"/>
      <c r="J207" s="23"/>
      <c r="M207" s="19"/>
      <c r="N207" s="23"/>
    </row>
    <row r="208" spans="1:14" x14ac:dyDescent="0.25">
      <c r="A208" s="19">
        <v>42492</v>
      </c>
      <c r="B208" s="20">
        <v>318.44</v>
      </c>
      <c r="C208" s="21"/>
      <c r="E208" s="19"/>
      <c r="F208" s="23"/>
      <c r="I208" s="19"/>
      <c r="J208" s="23"/>
      <c r="M208" s="19"/>
      <c r="N208" s="23"/>
    </row>
    <row r="209" spans="1:14" x14ac:dyDescent="0.25">
      <c r="A209" s="19">
        <v>42831</v>
      </c>
      <c r="B209" s="20">
        <v>6347.19</v>
      </c>
      <c r="C209" s="21"/>
      <c r="E209" s="19"/>
      <c r="F209" s="23"/>
      <c r="I209" s="19"/>
      <c r="J209" s="23"/>
      <c r="M209" s="19"/>
      <c r="N209" s="23"/>
    </row>
    <row r="210" spans="1:14" x14ac:dyDescent="0.25">
      <c r="A210" s="19">
        <v>42444</v>
      </c>
      <c r="B210" s="20">
        <v>12861.16</v>
      </c>
      <c r="C210" s="21"/>
      <c r="E210" s="19"/>
      <c r="F210" s="23"/>
      <c r="I210" s="19"/>
      <c r="J210" s="23"/>
      <c r="M210" s="19"/>
      <c r="N210" s="23"/>
    </row>
    <row r="211" spans="1:14" x14ac:dyDescent="0.25">
      <c r="A211" s="19">
        <v>42938</v>
      </c>
      <c r="B211" s="20">
        <v>28141.22</v>
      </c>
      <c r="C211" s="21"/>
      <c r="E211" s="19"/>
      <c r="F211" s="23"/>
      <c r="I211" s="19"/>
      <c r="J211" s="23"/>
      <c r="M211" s="19"/>
      <c r="N211" s="23"/>
    </row>
    <row r="212" spans="1:14" x14ac:dyDescent="0.25">
      <c r="A212" s="19">
        <v>43077</v>
      </c>
      <c r="B212" s="20">
        <v>242.28</v>
      </c>
      <c r="C212" s="21"/>
      <c r="E212" s="19"/>
      <c r="F212" s="23"/>
      <c r="I212" s="19"/>
      <c r="J212" s="23"/>
      <c r="M212" s="19"/>
      <c r="N212" s="23"/>
    </row>
    <row r="213" spans="1:14" x14ac:dyDescent="0.25">
      <c r="F213" s="23"/>
      <c r="J213" s="23"/>
      <c r="N213" s="23"/>
    </row>
    <row r="214" spans="1:14" x14ac:dyDescent="0.25">
      <c r="F214" s="23"/>
      <c r="J214" s="23"/>
      <c r="N214" s="23"/>
    </row>
    <row r="215" spans="1:14" x14ac:dyDescent="0.25">
      <c r="F215" s="23"/>
      <c r="J215" s="23"/>
      <c r="N215" s="23"/>
    </row>
    <row r="216" spans="1:14" x14ac:dyDescent="0.25">
      <c r="F216" s="23"/>
      <c r="J216" s="23"/>
      <c r="N216" s="23"/>
    </row>
    <row r="217" spans="1:14" x14ac:dyDescent="0.25">
      <c r="F217" s="23"/>
      <c r="J217" s="23"/>
      <c r="N217" s="23"/>
    </row>
    <row r="218" spans="1:14" x14ac:dyDescent="0.25">
      <c r="F218" s="23"/>
      <c r="J218" s="23"/>
      <c r="N218" s="23"/>
    </row>
    <row r="219" spans="1:14" x14ac:dyDescent="0.25">
      <c r="F219" s="23"/>
      <c r="J219" s="23"/>
      <c r="N219" s="23"/>
    </row>
    <row r="220" spans="1:14" x14ac:dyDescent="0.25">
      <c r="F220" s="23"/>
      <c r="J220" s="23"/>
      <c r="N220" s="23"/>
    </row>
    <row r="221" spans="1:14" x14ac:dyDescent="0.25">
      <c r="F221" s="23"/>
      <c r="J221" s="23"/>
      <c r="N221" s="23"/>
    </row>
    <row r="222" spans="1:14" x14ac:dyDescent="0.25">
      <c r="F222" s="23"/>
      <c r="J222" s="23"/>
      <c r="N222" s="23"/>
    </row>
    <row r="223" spans="1:14" x14ac:dyDescent="0.25">
      <c r="F223" s="23"/>
      <c r="J223" s="23"/>
      <c r="N223" s="23"/>
    </row>
    <row r="224" spans="1:14" x14ac:dyDescent="0.25">
      <c r="F224" s="23"/>
      <c r="J224" s="23"/>
      <c r="N224" s="23"/>
    </row>
    <row r="225" spans="6:14" x14ac:dyDescent="0.25">
      <c r="F225" s="23"/>
      <c r="J225" s="23"/>
      <c r="N225" s="23"/>
    </row>
    <row r="226" spans="6:14" x14ac:dyDescent="0.25">
      <c r="F226" s="23"/>
      <c r="J226" s="23"/>
      <c r="N226" s="23"/>
    </row>
    <row r="227" spans="6:14" x14ac:dyDescent="0.25">
      <c r="F227" s="23"/>
      <c r="J227" s="23"/>
      <c r="N227" s="23"/>
    </row>
    <row r="228" spans="6:14" x14ac:dyDescent="0.25">
      <c r="F228" s="23"/>
      <c r="J228" s="23"/>
      <c r="N228" s="23"/>
    </row>
    <row r="229" spans="6:14" x14ac:dyDescent="0.25">
      <c r="F229" s="23"/>
      <c r="J229" s="23"/>
      <c r="N229" s="23"/>
    </row>
    <row r="230" spans="6:14" x14ac:dyDescent="0.25">
      <c r="F230" s="23"/>
      <c r="J230" s="23"/>
      <c r="N230" s="23"/>
    </row>
    <row r="231" spans="6:14" x14ac:dyDescent="0.25">
      <c r="F231" s="23"/>
      <c r="J231" s="23"/>
      <c r="N231" s="23"/>
    </row>
    <row r="232" spans="6:14" x14ac:dyDescent="0.25">
      <c r="F232" s="23"/>
      <c r="J232" s="23"/>
      <c r="N232" s="23"/>
    </row>
    <row r="233" spans="6:14" x14ac:dyDescent="0.25">
      <c r="F233" s="23"/>
      <c r="J233" s="23"/>
      <c r="N233" s="23"/>
    </row>
    <row r="234" spans="6:14" x14ac:dyDescent="0.25">
      <c r="F234" s="23"/>
      <c r="J234" s="23"/>
      <c r="N234" s="23"/>
    </row>
    <row r="235" spans="6:14" x14ac:dyDescent="0.25">
      <c r="F235" s="23"/>
      <c r="J235" s="23"/>
      <c r="N235" s="23"/>
    </row>
    <row r="236" spans="6:14" x14ac:dyDescent="0.25">
      <c r="F236" s="23"/>
      <c r="J236" s="23"/>
      <c r="N236" s="23"/>
    </row>
    <row r="237" spans="6:14" x14ac:dyDescent="0.25">
      <c r="F237" s="23"/>
      <c r="J237" s="23"/>
      <c r="N237" s="23"/>
    </row>
    <row r="238" spans="6:14" x14ac:dyDescent="0.25">
      <c r="F238" s="23"/>
      <c r="J238" s="23"/>
      <c r="N238" s="23"/>
    </row>
    <row r="239" spans="6:14" x14ac:dyDescent="0.25">
      <c r="F239" s="23"/>
      <c r="J239" s="23"/>
      <c r="N239" s="23"/>
    </row>
    <row r="240" spans="6:14" x14ac:dyDescent="0.25">
      <c r="F240" s="23"/>
      <c r="J240" s="23"/>
      <c r="N240" s="23"/>
    </row>
    <row r="241" spans="6:14" x14ac:dyDescent="0.25">
      <c r="F241" s="23"/>
      <c r="J241" s="23"/>
      <c r="N241" s="23"/>
    </row>
    <row r="242" spans="6:14" x14ac:dyDescent="0.25">
      <c r="F242" s="23"/>
      <c r="J242" s="23"/>
      <c r="N242" s="23"/>
    </row>
    <row r="243" spans="6:14" x14ac:dyDescent="0.25">
      <c r="F243" s="23"/>
      <c r="J243" s="23"/>
      <c r="N243" s="23"/>
    </row>
    <row r="244" spans="6:14" x14ac:dyDescent="0.25">
      <c r="F244" s="23"/>
      <c r="J244" s="23"/>
      <c r="N244" s="23"/>
    </row>
    <row r="245" spans="6:14" x14ac:dyDescent="0.25">
      <c r="F245" s="23"/>
      <c r="J245" s="23"/>
      <c r="N245" s="23"/>
    </row>
    <row r="246" spans="6:14" x14ac:dyDescent="0.25">
      <c r="F246" s="23"/>
      <c r="J246" s="23"/>
      <c r="N246" s="23"/>
    </row>
    <row r="247" spans="6:14" x14ac:dyDescent="0.25">
      <c r="F247" s="23"/>
      <c r="J247" s="23"/>
      <c r="N247" s="23"/>
    </row>
    <row r="248" spans="6:14" x14ac:dyDescent="0.25">
      <c r="F248" s="23"/>
      <c r="J248" s="23"/>
      <c r="N248" s="23"/>
    </row>
    <row r="249" spans="6:14" x14ac:dyDescent="0.25">
      <c r="F249" s="23"/>
      <c r="J249" s="23"/>
      <c r="N249" s="23"/>
    </row>
    <row r="250" spans="6:14" x14ac:dyDescent="0.25">
      <c r="F250" s="23"/>
      <c r="J250" s="23"/>
      <c r="N250" s="23"/>
    </row>
    <row r="251" spans="6:14" x14ac:dyDescent="0.25">
      <c r="F251" s="23"/>
      <c r="J251" s="23"/>
      <c r="N251" s="23"/>
    </row>
    <row r="252" spans="6:14" x14ac:dyDescent="0.25">
      <c r="F252" s="23"/>
      <c r="J252" s="23"/>
      <c r="N252" s="23"/>
    </row>
    <row r="253" spans="6:14" x14ac:dyDescent="0.25">
      <c r="F253" s="23"/>
      <c r="J253" s="23"/>
      <c r="N253" s="23"/>
    </row>
    <row r="254" spans="6:14" x14ac:dyDescent="0.25">
      <c r="F254" s="23"/>
      <c r="J254" s="23"/>
      <c r="N254" s="23"/>
    </row>
    <row r="255" spans="6:14" x14ac:dyDescent="0.25">
      <c r="F255" s="23"/>
      <c r="J255" s="23"/>
      <c r="N255" s="23"/>
    </row>
    <row r="256" spans="6:14" x14ac:dyDescent="0.25">
      <c r="F256" s="23"/>
      <c r="J256" s="23"/>
      <c r="N256" s="23"/>
    </row>
    <row r="257" spans="6:14" x14ac:dyDescent="0.25">
      <c r="F257" s="23"/>
      <c r="J257" s="23"/>
      <c r="N257" s="23"/>
    </row>
    <row r="258" spans="6:14" x14ac:dyDescent="0.25">
      <c r="F258" s="23"/>
      <c r="J258" s="23"/>
      <c r="N258" s="23"/>
    </row>
    <row r="259" spans="6:14" x14ac:dyDescent="0.25">
      <c r="F259" s="23"/>
      <c r="J259" s="23"/>
      <c r="N259" s="23"/>
    </row>
    <row r="260" spans="6:14" x14ac:dyDescent="0.25">
      <c r="F260" s="23"/>
      <c r="J260" s="23"/>
      <c r="N260" s="23"/>
    </row>
    <row r="261" spans="6:14" x14ac:dyDescent="0.25">
      <c r="F261" s="23"/>
      <c r="J261" s="23"/>
      <c r="N261" s="23"/>
    </row>
    <row r="262" spans="6:14" x14ac:dyDescent="0.25">
      <c r="F262" s="23"/>
      <c r="J262" s="23"/>
      <c r="N262" s="23"/>
    </row>
    <row r="263" spans="6:14" x14ac:dyDescent="0.25">
      <c r="F263" s="23"/>
      <c r="J263" s="23"/>
      <c r="N263" s="23"/>
    </row>
    <row r="264" spans="6:14" x14ac:dyDescent="0.25">
      <c r="F264" s="23"/>
      <c r="J264" s="23"/>
      <c r="N264" s="23"/>
    </row>
    <row r="265" spans="6:14" x14ac:dyDescent="0.25">
      <c r="F265" s="23"/>
      <c r="J265" s="23"/>
      <c r="N265" s="23"/>
    </row>
    <row r="266" spans="6:14" x14ac:dyDescent="0.25">
      <c r="F266" s="23"/>
      <c r="J266" s="23"/>
      <c r="N266" s="23"/>
    </row>
    <row r="267" spans="6:14" x14ac:dyDescent="0.25">
      <c r="F267" s="23"/>
      <c r="J267" s="23"/>
      <c r="N267" s="23"/>
    </row>
    <row r="268" spans="6:14" x14ac:dyDescent="0.25">
      <c r="F268" s="23"/>
      <c r="J268" s="23"/>
      <c r="N268" s="23"/>
    </row>
    <row r="269" spans="6:14" x14ac:dyDescent="0.25">
      <c r="F269" s="23"/>
      <c r="J269" s="23"/>
      <c r="N269" s="23"/>
    </row>
    <row r="270" spans="6:14" x14ac:dyDescent="0.25">
      <c r="F270" s="23"/>
      <c r="J270" s="23"/>
      <c r="N270" s="23"/>
    </row>
    <row r="271" spans="6:14" x14ac:dyDescent="0.25">
      <c r="F271" s="23"/>
      <c r="J271" s="23"/>
      <c r="N271" s="23"/>
    </row>
    <row r="272" spans="6:14" x14ac:dyDescent="0.25">
      <c r="F272" s="23"/>
      <c r="J272" s="23"/>
      <c r="N272" s="23"/>
    </row>
    <row r="273" spans="6:14" x14ac:dyDescent="0.25">
      <c r="F273" s="23"/>
      <c r="J273" s="23"/>
      <c r="N273" s="23"/>
    </row>
    <row r="274" spans="6:14" x14ac:dyDescent="0.25">
      <c r="F274" s="23"/>
      <c r="J274" s="23"/>
      <c r="N274" s="23"/>
    </row>
    <row r="275" spans="6:14" x14ac:dyDescent="0.25">
      <c r="F275" s="23"/>
      <c r="J275" s="23"/>
      <c r="N275" s="23"/>
    </row>
    <row r="276" spans="6:14" x14ac:dyDescent="0.25">
      <c r="F276" s="23"/>
      <c r="J276" s="23"/>
      <c r="N276" s="23"/>
    </row>
    <row r="277" spans="6:14" x14ac:dyDescent="0.25">
      <c r="F277" s="23"/>
      <c r="J277" s="23"/>
      <c r="N277" s="23"/>
    </row>
    <row r="278" spans="6:14" x14ac:dyDescent="0.25">
      <c r="F278" s="23"/>
      <c r="J278" s="23"/>
      <c r="N278" s="23"/>
    </row>
    <row r="279" spans="6:14" x14ac:dyDescent="0.25">
      <c r="F279" s="23"/>
      <c r="J279" s="23"/>
      <c r="N279" s="23"/>
    </row>
    <row r="280" spans="6:14" x14ac:dyDescent="0.25">
      <c r="F280" s="23"/>
      <c r="J280" s="23"/>
      <c r="N280" s="23"/>
    </row>
    <row r="281" spans="6:14" x14ac:dyDescent="0.25">
      <c r="F281" s="23"/>
      <c r="J281" s="23"/>
      <c r="N281" s="23"/>
    </row>
    <row r="282" spans="6:14" x14ac:dyDescent="0.25">
      <c r="F282" s="23"/>
      <c r="J282" s="23"/>
      <c r="N282" s="23"/>
    </row>
    <row r="283" spans="6:14" x14ac:dyDescent="0.25">
      <c r="F283" s="23"/>
      <c r="J283" s="23"/>
      <c r="N283" s="23"/>
    </row>
    <row r="284" spans="6:14" x14ac:dyDescent="0.25">
      <c r="F284" s="23"/>
      <c r="J284" s="23"/>
      <c r="N284" s="23"/>
    </row>
    <row r="285" spans="6:14" x14ac:dyDescent="0.25">
      <c r="F285" s="23"/>
      <c r="J285" s="23"/>
      <c r="N285" s="23"/>
    </row>
    <row r="286" spans="6:14" x14ac:dyDescent="0.25">
      <c r="F286" s="23"/>
      <c r="J286" s="23"/>
      <c r="N286" s="23"/>
    </row>
    <row r="287" spans="6:14" x14ac:dyDescent="0.25">
      <c r="F287" s="23"/>
      <c r="J287" s="23"/>
      <c r="N287" s="23"/>
    </row>
    <row r="288" spans="6:14" x14ac:dyDescent="0.25">
      <c r="F288" s="23"/>
      <c r="J288" s="23"/>
      <c r="N288" s="23"/>
    </row>
    <row r="289" spans="6:14" x14ac:dyDescent="0.25">
      <c r="F289" s="23"/>
      <c r="J289" s="23"/>
      <c r="N289" s="23"/>
    </row>
    <row r="290" spans="6:14" x14ac:dyDescent="0.25">
      <c r="F290" s="23"/>
      <c r="J290" s="23"/>
      <c r="N290" s="23"/>
    </row>
    <row r="291" spans="6:14" x14ac:dyDescent="0.25">
      <c r="F291" s="23"/>
      <c r="J291" s="23"/>
      <c r="N291" s="23"/>
    </row>
    <row r="292" spans="6:14" x14ac:dyDescent="0.25">
      <c r="F292" s="23"/>
      <c r="J292" s="23"/>
      <c r="N292" s="23"/>
    </row>
    <row r="293" spans="6:14" x14ac:dyDescent="0.25">
      <c r="F293" s="23"/>
      <c r="J293" s="23"/>
      <c r="N293" s="23"/>
    </row>
    <row r="294" spans="6:14" x14ac:dyDescent="0.25">
      <c r="F294" s="23"/>
      <c r="J294" s="23"/>
      <c r="N294" s="23"/>
    </row>
    <row r="295" spans="6:14" x14ac:dyDescent="0.25">
      <c r="F295" s="23"/>
      <c r="J295" s="23"/>
      <c r="N295" s="23"/>
    </row>
    <row r="296" spans="6:14" x14ac:dyDescent="0.25">
      <c r="F296" s="23"/>
      <c r="J296" s="23"/>
      <c r="N296" s="23"/>
    </row>
    <row r="297" spans="6:14" x14ac:dyDescent="0.25">
      <c r="F297" s="23"/>
      <c r="J297" s="23"/>
      <c r="N297" s="23"/>
    </row>
    <row r="298" spans="6:14" x14ac:dyDescent="0.25">
      <c r="F298" s="23"/>
      <c r="J298" s="23"/>
      <c r="N298" s="23"/>
    </row>
    <row r="299" spans="6:14" x14ac:dyDescent="0.25">
      <c r="F299" s="23"/>
      <c r="J299" s="23"/>
      <c r="N299" s="23"/>
    </row>
    <row r="300" spans="6:14" x14ac:dyDescent="0.25">
      <c r="F300" s="23"/>
      <c r="J300" s="23"/>
      <c r="N300" s="23"/>
    </row>
    <row r="301" spans="6:14" x14ac:dyDescent="0.25">
      <c r="F301" s="23"/>
      <c r="J301" s="23"/>
      <c r="N301" s="23"/>
    </row>
    <row r="302" spans="6:14" x14ac:dyDescent="0.25">
      <c r="F302" s="23"/>
      <c r="J302" s="23"/>
      <c r="N302" s="23"/>
    </row>
    <row r="303" spans="6:14" x14ac:dyDescent="0.25">
      <c r="F303" s="23"/>
      <c r="J303" s="23"/>
      <c r="N303" s="23"/>
    </row>
    <row r="304" spans="6:14" x14ac:dyDescent="0.25">
      <c r="F304" s="23"/>
      <c r="J304" s="23"/>
      <c r="N304" s="23"/>
    </row>
    <row r="305" spans="6:14" x14ac:dyDescent="0.25">
      <c r="F305" s="23"/>
      <c r="J305" s="23"/>
      <c r="N305" s="23"/>
    </row>
    <row r="306" spans="6:14" x14ac:dyDescent="0.25">
      <c r="F306" s="23"/>
      <c r="J306" s="23"/>
      <c r="N306" s="23"/>
    </row>
    <row r="307" spans="6:14" x14ac:dyDescent="0.25">
      <c r="F307" s="23"/>
      <c r="J307" s="23"/>
      <c r="N307" s="23"/>
    </row>
    <row r="308" spans="6:14" x14ac:dyDescent="0.25">
      <c r="F308" s="23"/>
      <c r="J308" s="23"/>
      <c r="N308" s="23"/>
    </row>
    <row r="309" spans="6:14" x14ac:dyDescent="0.25">
      <c r="F309" s="23"/>
      <c r="J309" s="23"/>
      <c r="N309" s="23"/>
    </row>
    <row r="310" spans="6:14" x14ac:dyDescent="0.25">
      <c r="F310" s="23"/>
      <c r="J310" s="23"/>
      <c r="N310" s="23"/>
    </row>
    <row r="311" spans="6:14" x14ac:dyDescent="0.25">
      <c r="F311" s="23"/>
      <c r="J311" s="23"/>
      <c r="N311" s="23"/>
    </row>
    <row r="312" spans="6:14" x14ac:dyDescent="0.25">
      <c r="F312" s="23"/>
      <c r="J312" s="23"/>
      <c r="N312" s="23"/>
    </row>
    <row r="313" spans="6:14" x14ac:dyDescent="0.25">
      <c r="F313" s="23"/>
      <c r="J313" s="23"/>
      <c r="N313" s="23"/>
    </row>
    <row r="314" spans="6:14" x14ac:dyDescent="0.25">
      <c r="F314" s="23"/>
      <c r="J314" s="23"/>
      <c r="N314" s="23"/>
    </row>
    <row r="315" spans="6:14" x14ac:dyDescent="0.25">
      <c r="F315" s="23"/>
      <c r="J315" s="23"/>
      <c r="N315" s="23"/>
    </row>
    <row r="316" spans="6:14" x14ac:dyDescent="0.25">
      <c r="F316" s="23"/>
      <c r="J316" s="23"/>
      <c r="N316" s="23"/>
    </row>
    <row r="317" spans="6:14" x14ac:dyDescent="0.25">
      <c r="F317" s="23"/>
      <c r="J317" s="23"/>
      <c r="N317" s="23"/>
    </row>
    <row r="318" spans="6:14" x14ac:dyDescent="0.25">
      <c r="F318" s="23"/>
      <c r="J318" s="23"/>
      <c r="N318" s="23"/>
    </row>
    <row r="319" spans="6:14" x14ac:dyDescent="0.25">
      <c r="F319" s="23"/>
      <c r="J319" s="23"/>
      <c r="N319" s="23"/>
    </row>
    <row r="320" spans="6:14" x14ac:dyDescent="0.25">
      <c r="F320" s="23"/>
      <c r="J320" s="23"/>
      <c r="N320" s="23"/>
    </row>
    <row r="321" spans="6:14" x14ac:dyDescent="0.25">
      <c r="F321" s="23"/>
      <c r="J321" s="23"/>
      <c r="N321" s="23"/>
    </row>
    <row r="322" spans="6:14" x14ac:dyDescent="0.25">
      <c r="F322" s="23"/>
      <c r="J322" s="23"/>
      <c r="N322" s="23"/>
    </row>
    <row r="323" spans="6:14" x14ac:dyDescent="0.25">
      <c r="F323" s="23"/>
      <c r="J323" s="23"/>
      <c r="N323" s="23"/>
    </row>
    <row r="324" spans="6:14" x14ac:dyDescent="0.25">
      <c r="F324" s="23"/>
      <c r="J324" s="23"/>
      <c r="N324" s="23"/>
    </row>
    <row r="325" spans="6:14" x14ac:dyDescent="0.25">
      <c r="F325" s="23"/>
      <c r="J325" s="23"/>
      <c r="N325" s="23"/>
    </row>
    <row r="326" spans="6:14" x14ac:dyDescent="0.25">
      <c r="F326" s="23"/>
      <c r="J326" s="23"/>
      <c r="N326" s="23"/>
    </row>
    <row r="327" spans="6:14" x14ac:dyDescent="0.25">
      <c r="F327" s="23"/>
      <c r="J327" s="23"/>
      <c r="N327" s="23"/>
    </row>
    <row r="328" spans="6:14" x14ac:dyDescent="0.25">
      <c r="F328" s="23"/>
      <c r="J328" s="23"/>
      <c r="N328" s="23"/>
    </row>
    <row r="329" spans="6:14" x14ac:dyDescent="0.25">
      <c r="F329" s="23"/>
      <c r="J329" s="23"/>
      <c r="N329" s="23"/>
    </row>
    <row r="330" spans="6:14" x14ac:dyDescent="0.25">
      <c r="F330" s="23"/>
      <c r="J330" s="23"/>
      <c r="N330" s="23"/>
    </row>
    <row r="331" spans="6:14" x14ac:dyDescent="0.25">
      <c r="F331" s="23"/>
      <c r="J331" s="23"/>
      <c r="N331" s="23"/>
    </row>
    <row r="332" spans="6:14" x14ac:dyDescent="0.25">
      <c r="F332" s="23"/>
      <c r="J332" s="23"/>
      <c r="N332" s="23"/>
    </row>
    <row r="333" spans="6:14" x14ac:dyDescent="0.25">
      <c r="F333" s="23"/>
      <c r="J333" s="23"/>
      <c r="N333" s="23"/>
    </row>
    <row r="334" spans="6:14" x14ac:dyDescent="0.25">
      <c r="F334" s="23"/>
      <c r="J334" s="23"/>
      <c r="N334" s="23"/>
    </row>
    <row r="335" spans="6:14" x14ac:dyDescent="0.25">
      <c r="F335" s="23"/>
      <c r="J335" s="23"/>
      <c r="N335" s="23"/>
    </row>
    <row r="336" spans="6:14" x14ac:dyDescent="0.25">
      <c r="F336" s="23"/>
      <c r="J336" s="23"/>
      <c r="N336" s="23"/>
    </row>
    <row r="337" spans="6:14" x14ac:dyDescent="0.25">
      <c r="F337" s="23"/>
      <c r="J337" s="23"/>
      <c r="N337" s="23"/>
    </row>
    <row r="338" spans="6:14" x14ac:dyDescent="0.25">
      <c r="F338" s="23"/>
      <c r="J338" s="23"/>
      <c r="N338" s="23"/>
    </row>
    <row r="339" spans="6:14" x14ac:dyDescent="0.25">
      <c r="F339" s="23"/>
      <c r="J339" s="23"/>
      <c r="N339" s="23"/>
    </row>
    <row r="340" spans="6:14" x14ac:dyDescent="0.25">
      <c r="F340" s="23"/>
      <c r="J340" s="23"/>
      <c r="N340" s="23"/>
    </row>
    <row r="341" spans="6:14" x14ac:dyDescent="0.25">
      <c r="F341" s="23"/>
      <c r="J341" s="23"/>
      <c r="N341" s="23"/>
    </row>
    <row r="342" spans="6:14" x14ac:dyDescent="0.25">
      <c r="F342" s="23"/>
      <c r="J342" s="23"/>
      <c r="N342" s="23"/>
    </row>
    <row r="343" spans="6:14" x14ac:dyDescent="0.25">
      <c r="F343" s="23"/>
      <c r="J343" s="23"/>
      <c r="N343" s="23"/>
    </row>
    <row r="344" spans="6:14" x14ac:dyDescent="0.25">
      <c r="F344" s="23"/>
      <c r="J344" s="23"/>
      <c r="N344" s="23"/>
    </row>
    <row r="345" spans="6:14" x14ac:dyDescent="0.25">
      <c r="F345" s="23"/>
      <c r="J345" s="23"/>
      <c r="N345" s="23"/>
    </row>
    <row r="346" spans="6:14" x14ac:dyDescent="0.25">
      <c r="F346" s="23"/>
      <c r="J346" s="23"/>
      <c r="N346" s="23"/>
    </row>
    <row r="347" spans="6:14" x14ac:dyDescent="0.25">
      <c r="F347" s="23"/>
      <c r="J347" s="23"/>
      <c r="N347" s="23"/>
    </row>
    <row r="348" spans="6:14" x14ac:dyDescent="0.25">
      <c r="F348" s="23"/>
      <c r="J348" s="23"/>
      <c r="N348" s="23"/>
    </row>
    <row r="349" spans="6:14" x14ac:dyDescent="0.25">
      <c r="F349" s="23"/>
      <c r="J349" s="23"/>
      <c r="N349" s="23"/>
    </row>
    <row r="350" spans="6:14" x14ac:dyDescent="0.25">
      <c r="F350" s="23"/>
      <c r="J350" s="23"/>
      <c r="N350" s="23"/>
    </row>
    <row r="351" spans="6:14" x14ac:dyDescent="0.25">
      <c r="F351" s="23"/>
      <c r="J351" s="23"/>
      <c r="N351" s="23"/>
    </row>
    <row r="352" spans="6:14" x14ac:dyDescent="0.25">
      <c r="F352" s="23"/>
      <c r="J352" s="23"/>
      <c r="N352" s="23"/>
    </row>
    <row r="353" spans="6:14" x14ac:dyDescent="0.25">
      <c r="F353" s="23"/>
      <c r="J353" s="23"/>
      <c r="N353" s="23"/>
    </row>
    <row r="354" spans="6:14" x14ac:dyDescent="0.25">
      <c r="F354" s="23"/>
      <c r="J354" s="23"/>
      <c r="N354" s="23"/>
    </row>
    <row r="355" spans="6:14" x14ac:dyDescent="0.25">
      <c r="F355" s="23"/>
      <c r="J355" s="23"/>
      <c r="N355" s="23"/>
    </row>
    <row r="356" spans="6:14" x14ac:dyDescent="0.25">
      <c r="F356" s="23"/>
      <c r="J356" s="23"/>
      <c r="N356" s="23"/>
    </row>
    <row r="357" spans="6:14" x14ac:dyDescent="0.25">
      <c r="F357" s="23"/>
      <c r="J357" s="23"/>
      <c r="N357" s="23"/>
    </row>
    <row r="358" spans="6:14" x14ac:dyDescent="0.25">
      <c r="F358" s="23"/>
      <c r="J358" s="23"/>
      <c r="N358" s="23"/>
    </row>
    <row r="359" spans="6:14" x14ac:dyDescent="0.25">
      <c r="F359" s="23"/>
      <c r="J359" s="23"/>
      <c r="N359" s="23"/>
    </row>
    <row r="360" spans="6:14" x14ac:dyDescent="0.25">
      <c r="F360" s="23"/>
      <c r="J360" s="23"/>
      <c r="N360" s="23"/>
    </row>
    <row r="361" spans="6:14" x14ac:dyDescent="0.25">
      <c r="F361" s="23"/>
      <c r="J361" s="23"/>
      <c r="N361" s="23"/>
    </row>
    <row r="362" spans="6:14" x14ac:dyDescent="0.25">
      <c r="F362" s="23"/>
      <c r="J362" s="23"/>
      <c r="N362" s="23"/>
    </row>
    <row r="363" spans="6:14" x14ac:dyDescent="0.25">
      <c r="F363" s="23"/>
      <c r="J363" s="23"/>
      <c r="N363" s="23"/>
    </row>
    <row r="364" spans="6:14" x14ac:dyDescent="0.25">
      <c r="F364" s="23"/>
      <c r="J364" s="23"/>
      <c r="N364" s="23"/>
    </row>
    <row r="365" spans="6:14" x14ac:dyDescent="0.25">
      <c r="F365" s="23"/>
      <c r="J365" s="23"/>
      <c r="N365" s="23"/>
    </row>
    <row r="366" spans="6:14" x14ac:dyDescent="0.25">
      <c r="F366" s="23"/>
      <c r="J366" s="23"/>
      <c r="N366" s="23"/>
    </row>
    <row r="367" spans="6:14" x14ac:dyDescent="0.25">
      <c r="F367" s="23"/>
      <c r="J367" s="23"/>
      <c r="N367" s="23"/>
    </row>
    <row r="368" spans="6:14" x14ac:dyDescent="0.25">
      <c r="F368" s="23"/>
      <c r="J368" s="23"/>
      <c r="N368" s="23"/>
    </row>
    <row r="369" spans="6:14" x14ac:dyDescent="0.25">
      <c r="F369" s="23"/>
      <c r="J369" s="23"/>
      <c r="N369" s="23"/>
    </row>
    <row r="370" spans="6:14" x14ac:dyDescent="0.25">
      <c r="F370" s="23"/>
      <c r="J370" s="23"/>
      <c r="N370" s="23"/>
    </row>
    <row r="371" spans="6:14" x14ac:dyDescent="0.25">
      <c r="F371" s="23"/>
      <c r="J371" s="23"/>
      <c r="N371" s="23"/>
    </row>
    <row r="372" spans="6:14" x14ac:dyDescent="0.25">
      <c r="F372" s="23"/>
      <c r="J372" s="23"/>
      <c r="N372" s="23"/>
    </row>
    <row r="373" spans="6:14" x14ac:dyDescent="0.25">
      <c r="F373" s="23"/>
      <c r="J373" s="23"/>
      <c r="N373" s="23"/>
    </row>
    <row r="374" spans="6:14" x14ac:dyDescent="0.25">
      <c r="F374" s="23"/>
      <c r="J374" s="23"/>
      <c r="N374" s="23"/>
    </row>
    <row r="375" spans="6:14" x14ac:dyDescent="0.25">
      <c r="F375" s="23"/>
      <c r="J375" s="23"/>
      <c r="N375" s="23"/>
    </row>
    <row r="376" spans="6:14" x14ac:dyDescent="0.25">
      <c r="F376" s="23"/>
      <c r="J376" s="23"/>
      <c r="N376" s="23"/>
    </row>
    <row r="377" spans="6:14" x14ac:dyDescent="0.25">
      <c r="F377" s="23"/>
      <c r="J377" s="23"/>
      <c r="N377" s="23"/>
    </row>
    <row r="378" spans="6:14" x14ac:dyDescent="0.25">
      <c r="F378" s="23"/>
      <c r="J378" s="23"/>
      <c r="N378" s="23"/>
    </row>
    <row r="379" spans="6:14" x14ac:dyDescent="0.25">
      <c r="F379" s="23"/>
      <c r="J379" s="23"/>
      <c r="N379" s="23"/>
    </row>
  </sheetData>
  <autoFilter ref="A1:P212" xr:uid="{D54E0386-F25D-4DAE-AE31-5EC3967F6F13}"/>
  <phoneticPr fontId="2" type="noConversion"/>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531"/>
  <sheetViews>
    <sheetView workbookViewId="0">
      <selection activeCell="E11" sqref="E11"/>
    </sheetView>
  </sheetViews>
  <sheetFormatPr baseColWidth="10" defaultRowHeight="12.75" x14ac:dyDescent="0.2"/>
  <cols>
    <col min="1" max="1" width="14.42578125" style="18" bestFit="1" customWidth="1"/>
    <col min="2" max="2" width="2.42578125" style="18" customWidth="1"/>
    <col min="3" max="3" width="14.42578125" style="18" bestFit="1" customWidth="1"/>
    <col min="4" max="4" width="1.5703125" style="28" customWidth="1"/>
    <col min="5" max="5" width="11.85546875" style="37" bestFit="1" customWidth="1"/>
    <col min="6" max="6" width="1.5703125" style="28" customWidth="1"/>
    <col min="7" max="7" width="12.85546875" style="37" bestFit="1" customWidth="1"/>
    <col min="8" max="8" width="1.5703125" style="28" customWidth="1"/>
    <col min="9" max="9" width="11.85546875" style="37" bestFit="1" customWidth="1"/>
    <col min="10" max="10" width="1.5703125" style="28" customWidth="1"/>
    <col min="11" max="11" width="12.85546875" style="37" bestFit="1" customWidth="1"/>
    <col min="12" max="12" width="1.5703125" style="28" customWidth="1"/>
    <col min="13" max="36" width="11.42578125" style="29"/>
    <col min="37" max="16384" width="11.42578125" style="18"/>
  </cols>
  <sheetData>
    <row r="1" spans="1:12" ht="38.25" x14ac:dyDescent="0.2">
      <c r="A1" s="27" t="s">
        <v>2</v>
      </c>
      <c r="B1" s="41"/>
      <c r="C1" s="27" t="s">
        <v>8</v>
      </c>
      <c r="E1" s="27" t="s">
        <v>11</v>
      </c>
      <c r="G1" s="27" t="s">
        <v>12</v>
      </c>
      <c r="I1" s="27" t="s">
        <v>13</v>
      </c>
      <c r="K1" s="27" t="s">
        <v>14</v>
      </c>
    </row>
    <row r="2" spans="1:12" x14ac:dyDescent="0.2">
      <c r="A2" s="30">
        <f>+COUNT(Rohdaten!B:B)</f>
        <v>211</v>
      </c>
      <c r="B2" s="40"/>
      <c r="C2" s="31">
        <f>+SUM(Rohdaten!$B:$B)</f>
        <v>2677568.58</v>
      </c>
      <c r="E2" s="32">
        <f>+MAX(Rohdaten!A:A)</f>
        <v>43434</v>
      </c>
      <c r="G2" s="31">
        <f>+MAX(Rohdaten!B:B)</f>
        <v>159896.73000000001</v>
      </c>
      <c r="I2" s="32">
        <f>+MIN(Rohdaten!A:A)</f>
        <v>42370</v>
      </c>
      <c r="K2" s="31">
        <f>+MIN(Rohdaten!B:B)</f>
        <v>14</v>
      </c>
    </row>
    <row r="3" spans="1:12" x14ac:dyDescent="0.2">
      <c r="A3" s="33" t="s">
        <v>17</v>
      </c>
      <c r="B3" s="38"/>
      <c r="C3" s="33" t="s">
        <v>16</v>
      </c>
      <c r="E3" s="32">
        <f>+LARGE(Rohdaten!A:A,ROW(A2))</f>
        <v>43434</v>
      </c>
      <c r="G3" s="31">
        <f>+LARGE(Rohdaten!B:B,ROW(A2))</f>
        <v>143727.06</v>
      </c>
      <c r="I3" s="32">
        <f>+SMALL(Rohdaten!A:A,ROW(A2))</f>
        <v>42371</v>
      </c>
      <c r="K3" s="31">
        <f>+SMALL(Rohdaten!B:B,ROW(A2))</f>
        <v>17</v>
      </c>
    </row>
    <row r="4" spans="1:12" x14ac:dyDescent="0.2">
      <c r="A4" s="30">
        <f>+COUNTIF(Rohdaten!$B:$B,"&lt;0")</f>
        <v>0</v>
      </c>
      <c r="B4" s="40"/>
      <c r="C4" s="31">
        <f>+SUMIF(Rohdaten!$B:$B,"&lt;0")</f>
        <v>0</v>
      </c>
      <c r="E4" s="32">
        <f>+LARGE(Rohdaten!A:A,ROW(A3))</f>
        <v>43434</v>
      </c>
      <c r="G4" s="31">
        <f>+LARGE(Rohdaten!B:B,ROW(A3))</f>
        <v>99154.94</v>
      </c>
      <c r="I4" s="32">
        <f>+SMALL(Rohdaten!A:A,ROW(A3))</f>
        <v>42371</v>
      </c>
      <c r="K4" s="31">
        <f>+SMALL(Rohdaten!B:B,ROW(A3))</f>
        <v>17</v>
      </c>
    </row>
    <row r="5" spans="1:12" x14ac:dyDescent="0.2">
      <c r="A5" s="34" t="s">
        <v>20</v>
      </c>
      <c r="B5" s="39"/>
      <c r="C5" s="42" t="s">
        <v>19</v>
      </c>
      <c r="E5" s="32">
        <f>+LARGE(Rohdaten!A:A,ROW(A4))</f>
        <v>43420</v>
      </c>
      <c r="G5" s="31">
        <f>+LARGE(Rohdaten!B:B,ROW(A4))</f>
        <v>94327.84</v>
      </c>
      <c r="I5" s="32">
        <f>+SMALL(Rohdaten!A:A,ROW(A4))</f>
        <v>42397</v>
      </c>
      <c r="K5" s="31">
        <f>+SMALL(Rohdaten!B:B,ROW(A4))</f>
        <v>21</v>
      </c>
    </row>
    <row r="6" spans="1:12" x14ac:dyDescent="0.2">
      <c r="A6" s="30">
        <f>+COUNTIF(Rohdaten!$B:$B,"00")</f>
        <v>0</v>
      </c>
      <c r="B6" s="40"/>
      <c r="C6" s="31">
        <f>+SUMIF(Rohdaten!$B:$B,"=0")</f>
        <v>0</v>
      </c>
      <c r="E6" s="32">
        <f>+LARGE(Rohdaten!A:A,ROW(A5))</f>
        <v>43412</v>
      </c>
      <c r="G6" s="31">
        <f>+LARGE(Rohdaten!B:B,ROW(A5))</f>
        <v>91537.22</v>
      </c>
      <c r="I6" s="32">
        <f>+SMALL(Rohdaten!A:A,ROW(A5))</f>
        <v>42398</v>
      </c>
      <c r="K6" s="31">
        <f>+SMALL(Rohdaten!B:B,ROW(A5))</f>
        <v>37.65</v>
      </c>
    </row>
    <row r="7" spans="1:12" x14ac:dyDescent="0.2">
      <c r="A7" s="35" t="s">
        <v>18</v>
      </c>
      <c r="B7" s="38"/>
      <c r="C7" s="35" t="s">
        <v>15</v>
      </c>
      <c r="E7" s="32">
        <f>+LARGE(Rohdaten!A:A,ROW(A6))</f>
        <v>43407</v>
      </c>
      <c r="G7" s="31">
        <f>+LARGE(Rohdaten!B:B,ROW(A6))</f>
        <v>71968.72</v>
      </c>
      <c r="I7" s="32">
        <f>+SMALL(Rohdaten!A:A,ROW(A6))</f>
        <v>42398</v>
      </c>
      <c r="K7" s="31">
        <f>+SMALL(Rohdaten!B:B,ROW(A6))</f>
        <v>56.9</v>
      </c>
    </row>
    <row r="8" spans="1:12" x14ac:dyDescent="0.2">
      <c r="A8" s="30">
        <f>+COUNTIF(Rohdaten!$B:$B,"&gt;0")</f>
        <v>211</v>
      </c>
      <c r="B8" s="40"/>
      <c r="C8" s="31">
        <f>+SUMIF(Rohdaten!$B:$B,"&gt;0")</f>
        <v>2677568.58</v>
      </c>
      <c r="E8" s="32">
        <f>+LARGE(Rohdaten!A:A,ROW(A7))</f>
        <v>43403</v>
      </c>
      <c r="G8" s="31">
        <f>+LARGE(Rohdaten!B:B,ROW(A7))</f>
        <v>68709.600000000006</v>
      </c>
      <c r="I8" s="32">
        <f>+SMALL(Rohdaten!A:A,ROW(A7))</f>
        <v>42398</v>
      </c>
      <c r="K8" s="31">
        <f>+SMALL(Rohdaten!B:B,ROW(A7))</f>
        <v>140.41999999999999</v>
      </c>
    </row>
    <row r="9" spans="1:12" x14ac:dyDescent="0.2">
      <c r="A9" s="73" t="s">
        <v>21</v>
      </c>
      <c r="B9" s="73"/>
      <c r="C9" s="73"/>
      <c r="E9" s="32">
        <f>+LARGE(Rohdaten!A:A,ROW(A8))</f>
        <v>43403</v>
      </c>
      <c r="G9" s="31">
        <f>+LARGE(Rohdaten!B:B,ROW(A8))</f>
        <v>68423.81</v>
      </c>
      <c r="I9" s="32">
        <f>+SMALL(Rohdaten!A:A,ROW(A8))</f>
        <v>42398</v>
      </c>
      <c r="K9" s="31">
        <f>+SMALL(Rohdaten!B:B,ROW(A8))</f>
        <v>146</v>
      </c>
    </row>
    <row r="10" spans="1:12" x14ac:dyDescent="0.2">
      <c r="A10" s="74">
        <f>+AVERAGE(Rohdaten!$B:$B)</f>
        <v>12689.898483412322</v>
      </c>
      <c r="B10" s="74"/>
      <c r="C10" s="74"/>
      <c r="E10" s="32">
        <f>+LARGE(Rohdaten!A:A,ROW(A9))</f>
        <v>43403</v>
      </c>
      <c r="G10" s="31">
        <f>+LARGE(Rohdaten!B:B,ROW(A9))</f>
        <v>67812.789999999994</v>
      </c>
      <c r="I10" s="32">
        <f>+SMALL(Rohdaten!A:A,ROW(A9))</f>
        <v>42398</v>
      </c>
      <c r="K10" s="31">
        <f>+SMALL(Rohdaten!B:B,ROW(A9))</f>
        <v>168.39</v>
      </c>
    </row>
    <row r="11" spans="1:12" x14ac:dyDescent="0.2">
      <c r="A11" s="73" t="s">
        <v>22</v>
      </c>
      <c r="B11" s="73"/>
      <c r="C11" s="73"/>
      <c r="E11" s="32">
        <f>+LARGE(Rohdaten!A:A,ROW(A10))</f>
        <v>43403</v>
      </c>
      <c r="G11" s="31">
        <f>+LARGE(Rohdaten!B:B,ROW(A10))</f>
        <v>64269.23</v>
      </c>
      <c r="I11" s="32">
        <f>+SMALL(Rohdaten!A:A,ROW(A10))</f>
        <v>42399</v>
      </c>
      <c r="K11" s="31">
        <f>+SMALL(Rohdaten!B:B,ROW(A10))</f>
        <v>169.05</v>
      </c>
    </row>
    <row r="12" spans="1:12" x14ac:dyDescent="0.2">
      <c r="A12" s="72">
        <f>+MEDIAN(Rohdaten!$B:$B)</f>
        <v>2354</v>
      </c>
      <c r="B12" s="72"/>
      <c r="C12" s="72"/>
      <c r="E12" s="32">
        <f>+LARGE(Rohdaten!A:A,ROW(A11))</f>
        <v>43401</v>
      </c>
      <c r="G12" s="31">
        <f>+LARGE(Rohdaten!B:B,ROW(A11))</f>
        <v>64098.64</v>
      </c>
      <c r="I12" s="32">
        <f>+SMALL(Rohdaten!A:A,ROW(A11))</f>
        <v>42405</v>
      </c>
      <c r="K12" s="31">
        <f>+SMALL(Rohdaten!B:B,ROW(A11))</f>
        <v>173</v>
      </c>
    </row>
    <row r="13" spans="1:12" x14ac:dyDescent="0.2">
      <c r="A13" s="73" t="s">
        <v>23</v>
      </c>
      <c r="B13" s="73"/>
      <c r="C13" s="73"/>
      <c r="E13" s="32">
        <f>+LARGE(Rohdaten!A:A,ROW(A12))</f>
        <v>43392</v>
      </c>
      <c r="G13" s="31">
        <f>+LARGE(Rohdaten!B:B,ROW(A12))</f>
        <v>62553.65</v>
      </c>
      <c r="I13" s="32">
        <f>+SMALL(Rohdaten!A:A,ROW(A12))</f>
        <v>42415</v>
      </c>
      <c r="K13" s="31">
        <f>+SMALL(Rohdaten!B:B,ROW(A12))</f>
        <v>182</v>
      </c>
    </row>
    <row r="14" spans="1:12" x14ac:dyDescent="0.2">
      <c r="A14" s="72">
        <f>+STDEV(Rohdaten!$B:$B)</f>
        <v>24058.900796948317</v>
      </c>
      <c r="B14" s="72"/>
      <c r="C14" s="72"/>
      <c r="E14" s="32">
        <f>+LARGE(Rohdaten!A:A,ROW(A13))</f>
        <v>43392</v>
      </c>
      <c r="G14" s="31">
        <f>+LARGE(Rohdaten!B:B,ROW(A13))</f>
        <v>62553.65</v>
      </c>
      <c r="I14" s="32">
        <f>+SMALL(Rohdaten!A:A,ROW(A13))</f>
        <v>42415</v>
      </c>
      <c r="K14" s="31">
        <f>+SMALL(Rohdaten!B:B,ROW(A13))</f>
        <v>185</v>
      </c>
    </row>
    <row r="15" spans="1:12" x14ac:dyDescent="0.2">
      <c r="A15" s="28"/>
      <c r="B15" s="28"/>
      <c r="C15" s="28"/>
      <c r="E15" s="28"/>
      <c r="G15" s="28"/>
      <c r="I15" s="28"/>
      <c r="K15" s="28"/>
    </row>
    <row r="16" spans="1:12" s="29" customFormat="1" x14ac:dyDescent="0.2">
      <c r="D16" s="36"/>
      <c r="E16" s="36"/>
      <c r="F16" s="36"/>
      <c r="G16" s="36"/>
      <c r="H16" s="36"/>
      <c r="I16" s="36"/>
      <c r="J16" s="36"/>
      <c r="K16" s="36"/>
      <c r="L16" s="36"/>
    </row>
    <row r="17" spans="4:12" s="29" customFormat="1" x14ac:dyDescent="0.2">
      <c r="D17" s="36"/>
      <c r="E17" s="36"/>
      <c r="F17" s="36"/>
      <c r="G17" s="36"/>
      <c r="H17" s="36"/>
      <c r="I17" s="36"/>
      <c r="J17" s="36"/>
      <c r="K17" s="36"/>
      <c r="L17" s="36"/>
    </row>
    <row r="18" spans="4:12" s="29" customFormat="1" x14ac:dyDescent="0.2">
      <c r="D18" s="36"/>
      <c r="E18" s="36"/>
      <c r="F18" s="36"/>
      <c r="G18" s="36"/>
      <c r="H18" s="36"/>
      <c r="I18" s="36"/>
      <c r="J18" s="36"/>
      <c r="K18" s="36"/>
      <c r="L18" s="36"/>
    </row>
    <row r="19" spans="4:12" s="29" customFormat="1" x14ac:dyDescent="0.2">
      <c r="D19" s="36"/>
      <c r="E19" s="36"/>
      <c r="F19" s="36"/>
      <c r="G19" s="36"/>
      <c r="H19" s="36"/>
      <c r="I19" s="36"/>
      <c r="J19" s="36"/>
      <c r="K19" s="36"/>
      <c r="L19" s="36"/>
    </row>
    <row r="20" spans="4:12" s="29" customFormat="1" x14ac:dyDescent="0.2">
      <c r="D20" s="36"/>
      <c r="E20" s="36"/>
      <c r="F20" s="36"/>
      <c r="G20" s="36"/>
      <c r="H20" s="36"/>
      <c r="I20" s="36"/>
      <c r="J20" s="36"/>
      <c r="K20" s="36"/>
      <c r="L20" s="36"/>
    </row>
    <row r="21" spans="4:12" s="29" customFormat="1" x14ac:dyDescent="0.2">
      <c r="D21" s="36"/>
      <c r="E21" s="36"/>
      <c r="F21" s="36"/>
      <c r="G21" s="36"/>
      <c r="H21" s="36"/>
      <c r="I21" s="36"/>
      <c r="J21" s="36"/>
      <c r="K21" s="36"/>
      <c r="L21" s="36"/>
    </row>
    <row r="22" spans="4:12" s="29" customFormat="1" x14ac:dyDescent="0.2">
      <c r="D22" s="36"/>
      <c r="E22" s="36"/>
      <c r="F22" s="36"/>
      <c r="G22" s="36"/>
      <c r="H22" s="36"/>
      <c r="I22" s="36"/>
      <c r="J22" s="36"/>
      <c r="K22" s="36"/>
      <c r="L22" s="36"/>
    </row>
    <row r="23" spans="4:12" s="29" customFormat="1" x14ac:dyDescent="0.2">
      <c r="D23" s="36"/>
      <c r="E23" s="36"/>
      <c r="F23" s="36"/>
      <c r="G23" s="36"/>
      <c r="H23" s="36"/>
      <c r="I23" s="36"/>
      <c r="J23" s="36"/>
      <c r="K23" s="36"/>
      <c r="L23" s="36"/>
    </row>
    <row r="24" spans="4:12" s="29" customFormat="1" x14ac:dyDescent="0.2">
      <c r="D24" s="36"/>
      <c r="E24" s="36"/>
      <c r="F24" s="36"/>
      <c r="G24" s="36"/>
      <c r="H24" s="36"/>
      <c r="I24" s="36"/>
      <c r="J24" s="36"/>
      <c r="K24" s="36"/>
      <c r="L24" s="36"/>
    </row>
    <row r="25" spans="4:12" s="29" customFormat="1" x14ac:dyDescent="0.2">
      <c r="D25" s="36"/>
      <c r="E25" s="36"/>
      <c r="F25" s="36"/>
      <c r="G25" s="36"/>
      <c r="H25" s="36"/>
      <c r="I25" s="36"/>
      <c r="J25" s="36"/>
      <c r="K25" s="36"/>
      <c r="L25" s="36"/>
    </row>
    <row r="26" spans="4:12" s="29" customFormat="1" x14ac:dyDescent="0.2">
      <c r="D26" s="36"/>
      <c r="E26" s="36"/>
      <c r="F26" s="36"/>
      <c r="G26" s="36"/>
      <c r="H26" s="36"/>
      <c r="I26" s="36"/>
      <c r="J26" s="36"/>
      <c r="K26" s="36"/>
      <c r="L26" s="36"/>
    </row>
    <row r="27" spans="4:12" s="29" customFormat="1" x14ac:dyDescent="0.2">
      <c r="D27" s="36"/>
      <c r="E27" s="36"/>
      <c r="F27" s="36"/>
      <c r="G27" s="36"/>
      <c r="H27" s="36"/>
      <c r="I27" s="36"/>
      <c r="J27" s="36"/>
      <c r="K27" s="36"/>
      <c r="L27" s="36"/>
    </row>
    <row r="28" spans="4:12" s="29" customFormat="1" x14ac:dyDescent="0.2">
      <c r="D28" s="36"/>
      <c r="E28" s="36"/>
      <c r="F28" s="36"/>
      <c r="G28" s="36"/>
      <c r="H28" s="36"/>
      <c r="I28" s="36"/>
      <c r="J28" s="36"/>
      <c r="K28" s="36"/>
      <c r="L28" s="36"/>
    </row>
    <row r="29" spans="4:12" s="29" customFormat="1" x14ac:dyDescent="0.2">
      <c r="D29" s="36"/>
      <c r="E29" s="36"/>
      <c r="F29" s="36"/>
      <c r="G29" s="36"/>
      <c r="H29" s="36"/>
      <c r="I29" s="36"/>
      <c r="J29" s="36"/>
      <c r="K29" s="36"/>
      <c r="L29" s="36"/>
    </row>
    <row r="30" spans="4:12" s="29" customFormat="1" x14ac:dyDescent="0.2">
      <c r="D30" s="36"/>
      <c r="E30" s="36"/>
      <c r="F30" s="36"/>
      <c r="G30" s="36"/>
      <c r="H30" s="36"/>
      <c r="I30" s="36"/>
      <c r="J30" s="36"/>
      <c r="K30" s="36"/>
      <c r="L30" s="36"/>
    </row>
    <row r="31" spans="4:12" s="29" customFormat="1" x14ac:dyDescent="0.2">
      <c r="D31" s="36"/>
      <c r="E31" s="36"/>
      <c r="F31" s="36"/>
      <c r="G31" s="36"/>
      <c r="H31" s="36"/>
      <c r="I31" s="36"/>
      <c r="J31" s="36"/>
      <c r="K31" s="36"/>
      <c r="L31" s="36"/>
    </row>
    <row r="32" spans="4:12" s="29" customFormat="1" x14ac:dyDescent="0.2">
      <c r="D32" s="36"/>
      <c r="E32" s="36"/>
      <c r="F32" s="36"/>
      <c r="G32" s="36"/>
      <c r="H32" s="36"/>
      <c r="I32" s="36"/>
      <c r="J32" s="36"/>
      <c r="K32" s="36"/>
      <c r="L32" s="36"/>
    </row>
    <row r="33" spans="4:12" s="29" customFormat="1" x14ac:dyDescent="0.2">
      <c r="D33" s="36"/>
      <c r="E33" s="36"/>
      <c r="F33" s="36"/>
      <c r="G33" s="36"/>
      <c r="H33" s="36"/>
      <c r="I33" s="36"/>
      <c r="J33" s="36"/>
      <c r="K33" s="36"/>
      <c r="L33" s="36"/>
    </row>
    <row r="34" spans="4:12" s="29" customFormat="1" x14ac:dyDescent="0.2">
      <c r="D34" s="36"/>
      <c r="E34" s="36"/>
      <c r="F34" s="36"/>
      <c r="G34" s="36"/>
      <c r="H34" s="36"/>
      <c r="I34" s="36"/>
      <c r="J34" s="36"/>
      <c r="K34" s="36"/>
      <c r="L34" s="36"/>
    </row>
    <row r="35" spans="4:12" s="29" customFormat="1" x14ac:dyDescent="0.2">
      <c r="D35" s="36"/>
      <c r="E35" s="36"/>
      <c r="F35" s="36"/>
      <c r="G35" s="36"/>
      <c r="H35" s="36"/>
      <c r="I35" s="36"/>
      <c r="J35" s="36"/>
      <c r="K35" s="36"/>
      <c r="L35" s="36"/>
    </row>
    <row r="36" spans="4:12" s="29" customFormat="1" x14ac:dyDescent="0.2">
      <c r="D36" s="36"/>
      <c r="E36" s="36"/>
      <c r="F36" s="36"/>
      <c r="G36" s="36"/>
      <c r="H36" s="36"/>
      <c r="I36" s="36"/>
      <c r="J36" s="36"/>
      <c r="K36" s="36"/>
      <c r="L36" s="36"/>
    </row>
    <row r="37" spans="4:12" s="29" customFormat="1" x14ac:dyDescent="0.2">
      <c r="D37" s="36"/>
      <c r="E37" s="36"/>
      <c r="F37" s="36"/>
      <c r="G37" s="36"/>
      <c r="H37" s="36"/>
      <c r="I37" s="36"/>
      <c r="J37" s="36"/>
      <c r="K37" s="36"/>
      <c r="L37" s="36"/>
    </row>
    <row r="38" spans="4:12" s="29" customFormat="1" x14ac:dyDescent="0.2">
      <c r="D38" s="36"/>
      <c r="E38" s="36"/>
      <c r="F38" s="36"/>
      <c r="G38" s="36"/>
      <c r="H38" s="36"/>
      <c r="I38" s="36"/>
      <c r="J38" s="36"/>
      <c r="K38" s="36"/>
      <c r="L38" s="36"/>
    </row>
    <row r="39" spans="4:12" s="29" customFormat="1" x14ac:dyDescent="0.2">
      <c r="D39" s="36"/>
      <c r="E39" s="36"/>
      <c r="F39" s="36"/>
      <c r="G39" s="36"/>
      <c r="H39" s="36"/>
      <c r="I39" s="36"/>
      <c r="J39" s="36"/>
      <c r="K39" s="36"/>
      <c r="L39" s="36"/>
    </row>
    <row r="40" spans="4:12" s="29" customFormat="1" x14ac:dyDescent="0.2">
      <c r="D40" s="36"/>
      <c r="E40" s="36"/>
      <c r="F40" s="36"/>
      <c r="G40" s="36"/>
      <c r="H40" s="36"/>
      <c r="I40" s="36"/>
      <c r="J40" s="36"/>
      <c r="K40" s="36"/>
      <c r="L40" s="36"/>
    </row>
    <row r="41" spans="4:12" s="29" customFormat="1" x14ac:dyDescent="0.2">
      <c r="D41" s="36"/>
      <c r="E41" s="36"/>
      <c r="F41" s="36"/>
      <c r="G41" s="36"/>
      <c r="H41" s="36"/>
      <c r="I41" s="36"/>
      <c r="J41" s="36"/>
      <c r="K41" s="36"/>
      <c r="L41" s="36"/>
    </row>
    <row r="42" spans="4:12" s="29" customFormat="1" x14ac:dyDescent="0.2">
      <c r="D42" s="36"/>
      <c r="E42" s="36"/>
      <c r="F42" s="36"/>
      <c r="G42" s="36"/>
      <c r="H42" s="36"/>
      <c r="I42" s="36"/>
      <c r="J42" s="36"/>
      <c r="K42" s="36"/>
      <c r="L42" s="36"/>
    </row>
    <row r="43" spans="4:12" s="29" customFormat="1" x14ac:dyDescent="0.2">
      <c r="D43" s="36"/>
      <c r="E43" s="36"/>
      <c r="F43" s="36"/>
      <c r="G43" s="36"/>
      <c r="H43" s="36"/>
      <c r="I43" s="36"/>
      <c r="J43" s="36"/>
      <c r="K43" s="36"/>
      <c r="L43" s="36"/>
    </row>
    <row r="44" spans="4:12" s="29" customFormat="1" x14ac:dyDescent="0.2">
      <c r="D44" s="36"/>
      <c r="E44" s="36"/>
      <c r="F44" s="36"/>
      <c r="G44" s="36"/>
      <c r="H44" s="36"/>
      <c r="I44" s="36"/>
      <c r="J44" s="36"/>
      <c r="K44" s="36"/>
      <c r="L44" s="36"/>
    </row>
    <row r="45" spans="4:12" s="29" customFormat="1" x14ac:dyDescent="0.2">
      <c r="D45" s="36"/>
      <c r="E45" s="36"/>
      <c r="F45" s="36"/>
      <c r="G45" s="36"/>
      <c r="H45" s="36"/>
      <c r="I45" s="36"/>
      <c r="J45" s="36"/>
      <c r="K45" s="36"/>
      <c r="L45" s="36"/>
    </row>
    <row r="46" spans="4:12" s="29" customFormat="1" x14ac:dyDescent="0.2">
      <c r="D46" s="36"/>
      <c r="E46" s="36"/>
      <c r="F46" s="36"/>
      <c r="G46" s="36"/>
      <c r="H46" s="36"/>
      <c r="I46" s="36"/>
      <c r="J46" s="36"/>
      <c r="K46" s="36"/>
      <c r="L46" s="36"/>
    </row>
    <row r="47" spans="4:12" s="29" customFormat="1" x14ac:dyDescent="0.2">
      <c r="D47" s="36"/>
      <c r="E47" s="36"/>
      <c r="F47" s="36"/>
      <c r="G47" s="36"/>
      <c r="H47" s="36"/>
      <c r="I47" s="36"/>
      <c r="J47" s="36"/>
      <c r="K47" s="36"/>
      <c r="L47" s="36"/>
    </row>
    <row r="48" spans="4:12" s="29" customFormat="1" x14ac:dyDescent="0.2">
      <c r="D48" s="36"/>
      <c r="E48" s="36"/>
      <c r="F48" s="36"/>
      <c r="G48" s="36"/>
      <c r="H48" s="36"/>
      <c r="I48" s="36"/>
      <c r="J48" s="36"/>
      <c r="K48" s="36"/>
      <c r="L48" s="36"/>
    </row>
    <row r="49" spans="4:12" s="29" customFormat="1" x14ac:dyDescent="0.2">
      <c r="D49" s="36"/>
      <c r="E49" s="36"/>
      <c r="F49" s="36"/>
      <c r="G49" s="36"/>
      <c r="H49" s="36"/>
      <c r="I49" s="36"/>
      <c r="J49" s="36"/>
      <c r="K49" s="36"/>
      <c r="L49" s="36"/>
    </row>
    <row r="50" spans="4:12" s="29" customFormat="1" x14ac:dyDescent="0.2">
      <c r="D50" s="36"/>
      <c r="E50" s="36"/>
      <c r="F50" s="36"/>
      <c r="G50" s="36"/>
      <c r="H50" s="36"/>
      <c r="I50" s="36"/>
      <c r="J50" s="36"/>
      <c r="K50" s="36"/>
      <c r="L50" s="36"/>
    </row>
    <row r="51" spans="4:12" s="29" customFormat="1" x14ac:dyDescent="0.2">
      <c r="D51" s="36"/>
      <c r="E51" s="36"/>
      <c r="F51" s="36"/>
      <c r="G51" s="36"/>
      <c r="H51" s="36"/>
      <c r="I51" s="36"/>
      <c r="J51" s="36"/>
      <c r="K51" s="36"/>
      <c r="L51" s="36"/>
    </row>
    <row r="52" spans="4:12" s="29" customFormat="1" x14ac:dyDescent="0.2">
      <c r="D52" s="36"/>
      <c r="E52" s="36"/>
      <c r="F52" s="36"/>
      <c r="G52" s="36"/>
      <c r="H52" s="36"/>
      <c r="I52" s="36"/>
      <c r="J52" s="36"/>
      <c r="K52" s="36"/>
      <c r="L52" s="36"/>
    </row>
    <row r="53" spans="4:12" s="29" customFormat="1" x14ac:dyDescent="0.2">
      <c r="D53" s="36"/>
      <c r="E53" s="36"/>
      <c r="F53" s="36"/>
      <c r="G53" s="36"/>
      <c r="H53" s="36"/>
      <c r="I53" s="36"/>
      <c r="J53" s="36"/>
      <c r="K53" s="36"/>
      <c r="L53" s="36"/>
    </row>
    <row r="54" spans="4:12" s="29" customFormat="1" x14ac:dyDescent="0.2">
      <c r="D54" s="36"/>
      <c r="E54" s="36"/>
      <c r="F54" s="36"/>
      <c r="G54" s="36"/>
      <c r="H54" s="36"/>
      <c r="I54" s="36"/>
      <c r="J54" s="36"/>
      <c r="K54" s="36"/>
      <c r="L54" s="36"/>
    </row>
    <row r="55" spans="4:12" s="29" customFormat="1" x14ac:dyDescent="0.2">
      <c r="D55" s="36"/>
      <c r="E55" s="36"/>
      <c r="F55" s="36"/>
      <c r="G55" s="36"/>
      <c r="H55" s="36"/>
      <c r="I55" s="36"/>
      <c r="J55" s="36"/>
      <c r="K55" s="36"/>
      <c r="L55" s="36"/>
    </row>
    <row r="56" spans="4:12" s="29" customFormat="1" x14ac:dyDescent="0.2">
      <c r="D56" s="36"/>
      <c r="E56" s="36"/>
      <c r="F56" s="36"/>
      <c r="G56" s="36"/>
      <c r="H56" s="36"/>
      <c r="I56" s="36"/>
      <c r="J56" s="36"/>
      <c r="K56" s="36"/>
      <c r="L56" s="36"/>
    </row>
    <row r="57" spans="4:12" s="29" customFormat="1" x14ac:dyDescent="0.2">
      <c r="D57" s="36"/>
      <c r="E57" s="36"/>
      <c r="F57" s="36"/>
      <c r="G57" s="36"/>
      <c r="H57" s="36"/>
      <c r="I57" s="36"/>
      <c r="J57" s="36"/>
      <c r="K57" s="36"/>
      <c r="L57" s="36"/>
    </row>
    <row r="58" spans="4:12" s="29" customFormat="1" x14ac:dyDescent="0.2">
      <c r="D58" s="36"/>
      <c r="E58" s="36"/>
      <c r="F58" s="36"/>
      <c r="G58" s="36"/>
      <c r="H58" s="36"/>
      <c r="I58" s="36"/>
      <c r="J58" s="36"/>
      <c r="K58" s="36"/>
      <c r="L58" s="36"/>
    </row>
    <row r="59" spans="4:12" s="29" customFormat="1" x14ac:dyDescent="0.2">
      <c r="D59" s="36"/>
      <c r="E59" s="36"/>
      <c r="F59" s="36"/>
      <c r="G59" s="36"/>
      <c r="H59" s="36"/>
      <c r="I59" s="36"/>
      <c r="J59" s="36"/>
      <c r="K59" s="36"/>
      <c r="L59" s="36"/>
    </row>
    <row r="60" spans="4:12" s="29" customFormat="1" x14ac:dyDescent="0.2">
      <c r="D60" s="36"/>
      <c r="E60" s="36"/>
      <c r="F60" s="36"/>
      <c r="G60" s="36"/>
      <c r="H60" s="36"/>
      <c r="I60" s="36"/>
      <c r="J60" s="36"/>
      <c r="K60" s="36"/>
      <c r="L60" s="36"/>
    </row>
    <row r="61" spans="4:12" s="29" customFormat="1" x14ac:dyDescent="0.2">
      <c r="D61" s="36"/>
      <c r="E61" s="36"/>
      <c r="F61" s="36"/>
      <c r="G61" s="36"/>
      <c r="H61" s="36"/>
      <c r="I61" s="36"/>
      <c r="J61" s="36"/>
      <c r="K61" s="36"/>
      <c r="L61" s="36"/>
    </row>
    <row r="62" spans="4:12" s="29" customFormat="1" x14ac:dyDescent="0.2">
      <c r="D62" s="36"/>
      <c r="E62" s="36"/>
      <c r="F62" s="36"/>
      <c r="G62" s="36"/>
      <c r="H62" s="36"/>
      <c r="I62" s="36"/>
      <c r="J62" s="36"/>
      <c r="K62" s="36"/>
      <c r="L62" s="36"/>
    </row>
    <row r="63" spans="4:12" s="29" customFormat="1" x14ac:dyDescent="0.2">
      <c r="D63" s="36"/>
      <c r="E63" s="36"/>
      <c r="F63" s="36"/>
      <c r="G63" s="36"/>
      <c r="H63" s="36"/>
      <c r="I63" s="36"/>
      <c r="J63" s="36"/>
      <c r="K63" s="36"/>
      <c r="L63" s="36"/>
    </row>
    <row r="64" spans="4:12" s="29" customFormat="1" x14ac:dyDescent="0.2">
      <c r="D64" s="36"/>
      <c r="E64" s="36"/>
      <c r="F64" s="36"/>
      <c r="G64" s="36"/>
      <c r="H64" s="36"/>
      <c r="I64" s="36"/>
      <c r="J64" s="36"/>
      <c r="K64" s="36"/>
      <c r="L64" s="36"/>
    </row>
    <row r="65" spans="4:12" s="29" customFormat="1" x14ac:dyDescent="0.2">
      <c r="D65" s="36"/>
      <c r="E65" s="36"/>
      <c r="F65" s="36"/>
      <c r="G65" s="36"/>
      <c r="H65" s="36"/>
      <c r="I65" s="36"/>
      <c r="J65" s="36"/>
      <c r="K65" s="36"/>
      <c r="L65" s="36"/>
    </row>
    <row r="66" spans="4:12" s="29" customFormat="1" x14ac:dyDescent="0.2">
      <c r="D66" s="36"/>
      <c r="E66" s="36"/>
      <c r="F66" s="36"/>
      <c r="G66" s="36"/>
      <c r="H66" s="36"/>
      <c r="I66" s="36"/>
      <c r="J66" s="36"/>
      <c r="K66" s="36"/>
      <c r="L66" s="36"/>
    </row>
    <row r="67" spans="4:12" s="29" customFormat="1" x14ac:dyDescent="0.2">
      <c r="D67" s="36"/>
      <c r="E67" s="36"/>
      <c r="F67" s="36"/>
      <c r="G67" s="36"/>
      <c r="H67" s="36"/>
      <c r="I67" s="36"/>
      <c r="J67" s="36"/>
      <c r="K67" s="36"/>
      <c r="L67" s="36"/>
    </row>
    <row r="68" spans="4:12" s="29" customFormat="1" x14ac:dyDescent="0.2">
      <c r="D68" s="36"/>
      <c r="E68" s="36"/>
      <c r="F68" s="36"/>
      <c r="G68" s="36"/>
      <c r="H68" s="36"/>
      <c r="I68" s="36"/>
      <c r="J68" s="36"/>
      <c r="K68" s="36"/>
      <c r="L68" s="36"/>
    </row>
    <row r="69" spans="4:12" s="29" customFormat="1" x14ac:dyDescent="0.2">
      <c r="D69" s="36"/>
      <c r="E69" s="36"/>
      <c r="F69" s="36"/>
      <c r="G69" s="36"/>
      <c r="H69" s="36"/>
      <c r="I69" s="36"/>
      <c r="J69" s="36"/>
      <c r="K69" s="36"/>
      <c r="L69" s="36"/>
    </row>
    <row r="70" spans="4:12" s="29" customFormat="1" x14ac:dyDescent="0.2">
      <c r="D70" s="36"/>
      <c r="E70" s="36"/>
      <c r="F70" s="36"/>
      <c r="G70" s="36"/>
      <c r="H70" s="36"/>
      <c r="I70" s="36"/>
      <c r="J70" s="36"/>
      <c r="K70" s="36"/>
      <c r="L70" s="36"/>
    </row>
    <row r="71" spans="4:12" s="29" customFormat="1" x14ac:dyDescent="0.2">
      <c r="D71" s="36"/>
      <c r="E71" s="36"/>
      <c r="F71" s="36"/>
      <c r="G71" s="36"/>
      <c r="H71" s="36"/>
      <c r="I71" s="36"/>
      <c r="J71" s="36"/>
      <c r="K71" s="36"/>
      <c r="L71" s="36"/>
    </row>
    <row r="72" spans="4:12" s="29" customFormat="1" x14ac:dyDescent="0.2">
      <c r="D72" s="36"/>
      <c r="E72" s="36"/>
      <c r="F72" s="36"/>
      <c r="G72" s="36"/>
      <c r="H72" s="36"/>
      <c r="I72" s="36"/>
      <c r="J72" s="36"/>
      <c r="K72" s="36"/>
      <c r="L72" s="36"/>
    </row>
    <row r="73" spans="4:12" s="29" customFormat="1" x14ac:dyDescent="0.2">
      <c r="D73" s="36"/>
      <c r="E73" s="36"/>
      <c r="F73" s="36"/>
      <c r="G73" s="36"/>
      <c r="H73" s="36"/>
      <c r="I73" s="36"/>
      <c r="J73" s="36"/>
      <c r="K73" s="36"/>
      <c r="L73" s="36"/>
    </row>
    <row r="74" spans="4:12" s="29" customFormat="1" x14ac:dyDescent="0.2">
      <c r="D74" s="36"/>
      <c r="E74" s="36"/>
      <c r="F74" s="36"/>
      <c r="G74" s="36"/>
      <c r="H74" s="36"/>
      <c r="I74" s="36"/>
      <c r="J74" s="36"/>
      <c r="K74" s="36"/>
      <c r="L74" s="36"/>
    </row>
    <row r="75" spans="4:12" s="29" customFormat="1" x14ac:dyDescent="0.2">
      <c r="D75" s="36"/>
      <c r="E75" s="36"/>
      <c r="F75" s="36"/>
      <c r="G75" s="36"/>
      <c r="H75" s="36"/>
      <c r="I75" s="36"/>
      <c r="J75" s="36"/>
      <c r="K75" s="36"/>
      <c r="L75" s="36"/>
    </row>
    <row r="76" spans="4:12" s="29" customFormat="1" x14ac:dyDescent="0.2">
      <c r="D76" s="36"/>
      <c r="E76" s="36"/>
      <c r="F76" s="36"/>
      <c r="G76" s="36"/>
      <c r="H76" s="36"/>
      <c r="I76" s="36"/>
      <c r="J76" s="36"/>
      <c r="K76" s="36"/>
      <c r="L76" s="36"/>
    </row>
    <row r="77" spans="4:12" s="29" customFormat="1" x14ac:dyDescent="0.2">
      <c r="D77" s="36"/>
      <c r="E77" s="36"/>
      <c r="F77" s="36"/>
      <c r="G77" s="36"/>
      <c r="H77" s="36"/>
      <c r="I77" s="36"/>
      <c r="J77" s="36"/>
      <c r="K77" s="36"/>
      <c r="L77" s="36"/>
    </row>
    <row r="78" spans="4:12" s="29" customFormat="1" x14ac:dyDescent="0.2">
      <c r="D78" s="36"/>
      <c r="E78" s="36"/>
      <c r="F78" s="36"/>
      <c r="G78" s="36"/>
      <c r="H78" s="36"/>
      <c r="I78" s="36"/>
      <c r="J78" s="36"/>
      <c r="K78" s="36"/>
      <c r="L78" s="36"/>
    </row>
    <row r="79" spans="4:12" s="29" customFormat="1" x14ac:dyDescent="0.2">
      <c r="D79" s="36"/>
      <c r="E79" s="36"/>
      <c r="F79" s="36"/>
      <c r="G79" s="36"/>
      <c r="H79" s="36"/>
      <c r="I79" s="36"/>
      <c r="J79" s="36"/>
      <c r="K79" s="36"/>
      <c r="L79" s="36"/>
    </row>
    <row r="80" spans="4:12" s="29" customFormat="1" x14ac:dyDescent="0.2">
      <c r="D80" s="36"/>
      <c r="E80" s="36"/>
      <c r="F80" s="36"/>
      <c r="G80" s="36"/>
      <c r="H80" s="36"/>
      <c r="I80" s="36"/>
      <c r="J80" s="36"/>
      <c r="K80" s="36"/>
      <c r="L80" s="36"/>
    </row>
    <row r="81" spans="4:12" s="29" customFormat="1" x14ac:dyDescent="0.2">
      <c r="D81" s="36"/>
      <c r="E81" s="36"/>
      <c r="F81" s="36"/>
      <c r="G81" s="36"/>
      <c r="H81" s="36"/>
      <c r="I81" s="36"/>
      <c r="J81" s="36"/>
      <c r="K81" s="36"/>
      <c r="L81" s="36"/>
    </row>
    <row r="82" spans="4:12" s="29" customFormat="1" x14ac:dyDescent="0.2">
      <c r="D82" s="36"/>
      <c r="E82" s="36"/>
      <c r="F82" s="36"/>
      <c r="G82" s="36"/>
      <c r="H82" s="36"/>
      <c r="I82" s="36"/>
      <c r="J82" s="36"/>
      <c r="K82" s="36"/>
      <c r="L82" s="36"/>
    </row>
    <row r="83" spans="4:12" s="29" customFormat="1" x14ac:dyDescent="0.2">
      <c r="D83" s="36"/>
      <c r="E83" s="36"/>
      <c r="F83" s="36"/>
      <c r="G83" s="36"/>
      <c r="H83" s="36"/>
      <c r="I83" s="36"/>
      <c r="J83" s="36"/>
      <c r="K83" s="36"/>
      <c r="L83" s="36"/>
    </row>
    <row r="84" spans="4:12" s="29" customFormat="1" x14ac:dyDescent="0.2">
      <c r="D84" s="36"/>
      <c r="E84" s="36"/>
      <c r="F84" s="36"/>
      <c r="G84" s="36"/>
      <c r="H84" s="36"/>
      <c r="I84" s="36"/>
      <c r="J84" s="36"/>
      <c r="K84" s="36"/>
      <c r="L84" s="36"/>
    </row>
    <row r="85" spans="4:12" s="29" customFormat="1" x14ac:dyDescent="0.2">
      <c r="D85" s="36"/>
      <c r="E85" s="36"/>
      <c r="F85" s="36"/>
      <c r="G85" s="36"/>
      <c r="H85" s="36"/>
      <c r="I85" s="36"/>
      <c r="J85" s="36"/>
      <c r="K85" s="36"/>
      <c r="L85" s="36"/>
    </row>
    <row r="86" spans="4:12" s="29" customFormat="1" x14ac:dyDescent="0.2">
      <c r="D86" s="36"/>
      <c r="E86" s="36"/>
      <c r="F86" s="36"/>
      <c r="G86" s="36"/>
      <c r="H86" s="36"/>
      <c r="I86" s="36"/>
      <c r="J86" s="36"/>
      <c r="K86" s="36"/>
      <c r="L86" s="36"/>
    </row>
    <row r="87" spans="4:12" s="29" customFormat="1" x14ac:dyDescent="0.2">
      <c r="D87" s="36"/>
      <c r="E87" s="36"/>
      <c r="F87" s="36"/>
      <c r="G87" s="36"/>
      <c r="H87" s="36"/>
      <c r="I87" s="36"/>
      <c r="J87" s="36"/>
      <c r="K87" s="36"/>
      <c r="L87" s="36"/>
    </row>
    <row r="88" spans="4:12" s="29" customFormat="1" x14ac:dyDescent="0.2">
      <c r="D88" s="36"/>
      <c r="E88" s="36"/>
      <c r="F88" s="36"/>
      <c r="G88" s="36"/>
      <c r="H88" s="36"/>
      <c r="I88" s="36"/>
      <c r="J88" s="36"/>
      <c r="K88" s="36"/>
      <c r="L88" s="36"/>
    </row>
    <row r="89" spans="4:12" s="29" customFormat="1" x14ac:dyDescent="0.2">
      <c r="D89" s="36"/>
      <c r="E89" s="36"/>
      <c r="F89" s="36"/>
      <c r="G89" s="36"/>
      <c r="H89" s="36"/>
      <c r="I89" s="36"/>
      <c r="J89" s="36"/>
      <c r="K89" s="36"/>
      <c r="L89" s="36"/>
    </row>
    <row r="90" spans="4:12" s="29" customFormat="1" x14ac:dyDescent="0.2">
      <c r="D90" s="36"/>
      <c r="E90" s="36"/>
      <c r="F90" s="36"/>
      <c r="G90" s="36"/>
      <c r="H90" s="36"/>
      <c r="I90" s="36"/>
      <c r="J90" s="36"/>
      <c r="K90" s="36"/>
      <c r="L90" s="36"/>
    </row>
    <row r="91" spans="4:12" s="29" customFormat="1" x14ac:dyDescent="0.2">
      <c r="D91" s="36"/>
      <c r="E91" s="36"/>
      <c r="F91" s="36"/>
      <c r="G91" s="36"/>
      <c r="H91" s="36"/>
      <c r="I91" s="36"/>
      <c r="J91" s="36"/>
      <c r="K91" s="36"/>
      <c r="L91" s="36"/>
    </row>
    <row r="92" spans="4:12" s="29" customFormat="1" x14ac:dyDescent="0.2">
      <c r="D92" s="36"/>
      <c r="E92" s="36"/>
      <c r="F92" s="36"/>
      <c r="G92" s="36"/>
      <c r="H92" s="36"/>
      <c r="I92" s="36"/>
      <c r="J92" s="36"/>
      <c r="K92" s="36"/>
      <c r="L92" s="36"/>
    </row>
    <row r="93" spans="4:12" s="29" customFormat="1" x14ac:dyDescent="0.2">
      <c r="D93" s="36"/>
      <c r="E93" s="36"/>
      <c r="F93" s="36"/>
      <c r="G93" s="36"/>
      <c r="H93" s="36"/>
      <c r="I93" s="36"/>
      <c r="J93" s="36"/>
      <c r="K93" s="36"/>
      <c r="L93" s="36"/>
    </row>
    <row r="94" spans="4:12" s="29" customFormat="1" x14ac:dyDescent="0.2">
      <c r="D94" s="36"/>
      <c r="E94" s="36"/>
      <c r="F94" s="36"/>
      <c r="G94" s="36"/>
      <c r="H94" s="36"/>
      <c r="I94" s="36"/>
      <c r="J94" s="36"/>
      <c r="K94" s="36"/>
      <c r="L94" s="36"/>
    </row>
    <row r="95" spans="4:12" s="29" customFormat="1" x14ac:dyDescent="0.2">
      <c r="D95" s="36"/>
      <c r="E95" s="36"/>
      <c r="F95" s="36"/>
      <c r="G95" s="36"/>
      <c r="H95" s="36"/>
      <c r="I95" s="36"/>
      <c r="J95" s="36"/>
      <c r="K95" s="36"/>
      <c r="L95" s="36"/>
    </row>
    <row r="96" spans="4:12" s="29" customFormat="1" x14ac:dyDescent="0.2">
      <c r="D96" s="36"/>
      <c r="E96" s="36"/>
      <c r="F96" s="36"/>
      <c r="G96" s="36"/>
      <c r="H96" s="36"/>
      <c r="I96" s="36"/>
      <c r="J96" s="36"/>
      <c r="K96" s="36"/>
      <c r="L96" s="36"/>
    </row>
    <row r="97" spans="4:12" s="29" customFormat="1" x14ac:dyDescent="0.2">
      <c r="D97" s="36"/>
      <c r="E97" s="36"/>
      <c r="F97" s="36"/>
      <c r="G97" s="36"/>
      <c r="H97" s="36"/>
      <c r="I97" s="36"/>
      <c r="J97" s="36"/>
      <c r="K97" s="36"/>
      <c r="L97" s="36"/>
    </row>
    <row r="98" spans="4:12" s="29" customFormat="1" x14ac:dyDescent="0.2">
      <c r="D98" s="36"/>
      <c r="E98" s="36"/>
      <c r="F98" s="36"/>
      <c r="G98" s="36"/>
      <c r="H98" s="36"/>
      <c r="I98" s="36"/>
      <c r="J98" s="36"/>
      <c r="K98" s="36"/>
      <c r="L98" s="36"/>
    </row>
    <row r="99" spans="4:12" s="29" customFormat="1" x14ac:dyDescent="0.2">
      <c r="D99" s="36"/>
      <c r="E99" s="36"/>
      <c r="F99" s="36"/>
      <c r="G99" s="36"/>
      <c r="H99" s="36"/>
      <c r="I99" s="36"/>
      <c r="J99" s="36"/>
      <c r="K99" s="36"/>
      <c r="L99" s="36"/>
    </row>
    <row r="100" spans="4:12" s="29" customFormat="1" x14ac:dyDescent="0.2">
      <c r="D100" s="36"/>
      <c r="E100" s="36"/>
      <c r="F100" s="36"/>
      <c r="G100" s="36"/>
      <c r="H100" s="36"/>
      <c r="I100" s="36"/>
      <c r="J100" s="36"/>
      <c r="K100" s="36"/>
      <c r="L100" s="36"/>
    </row>
    <row r="101" spans="4:12" s="29" customFormat="1" x14ac:dyDescent="0.2">
      <c r="D101" s="36"/>
      <c r="E101" s="36"/>
      <c r="F101" s="36"/>
      <c r="G101" s="36"/>
      <c r="H101" s="36"/>
      <c r="I101" s="36"/>
      <c r="J101" s="36"/>
      <c r="K101" s="36"/>
      <c r="L101" s="36"/>
    </row>
    <row r="102" spans="4:12" s="29" customFormat="1" x14ac:dyDescent="0.2">
      <c r="D102" s="36"/>
      <c r="E102" s="36"/>
      <c r="F102" s="36"/>
      <c r="G102" s="36"/>
      <c r="H102" s="36"/>
      <c r="I102" s="36"/>
      <c r="J102" s="36"/>
      <c r="K102" s="36"/>
      <c r="L102" s="36"/>
    </row>
    <row r="103" spans="4:12" s="29" customFormat="1" x14ac:dyDescent="0.2">
      <c r="D103" s="36"/>
      <c r="E103" s="36"/>
      <c r="F103" s="36"/>
      <c r="G103" s="36"/>
      <c r="H103" s="36"/>
      <c r="I103" s="36"/>
      <c r="J103" s="36"/>
      <c r="K103" s="36"/>
      <c r="L103" s="36"/>
    </row>
    <row r="104" spans="4:12" s="29" customFormat="1" x14ac:dyDescent="0.2">
      <c r="D104" s="36"/>
      <c r="E104" s="36"/>
      <c r="F104" s="36"/>
      <c r="G104" s="36"/>
      <c r="H104" s="36"/>
      <c r="I104" s="36"/>
      <c r="J104" s="36"/>
      <c r="K104" s="36"/>
      <c r="L104" s="36"/>
    </row>
    <row r="105" spans="4:12" s="29" customFormat="1" x14ac:dyDescent="0.2">
      <c r="D105" s="36"/>
      <c r="E105" s="36"/>
      <c r="F105" s="36"/>
      <c r="G105" s="36"/>
      <c r="H105" s="36"/>
      <c r="I105" s="36"/>
      <c r="J105" s="36"/>
      <c r="K105" s="36"/>
      <c r="L105" s="36"/>
    </row>
    <row r="106" spans="4:12" s="29" customFormat="1" x14ac:dyDescent="0.2">
      <c r="D106" s="36"/>
      <c r="E106" s="36"/>
      <c r="F106" s="36"/>
      <c r="G106" s="36"/>
      <c r="H106" s="36"/>
      <c r="I106" s="36"/>
      <c r="J106" s="36"/>
      <c r="K106" s="36"/>
      <c r="L106" s="36"/>
    </row>
    <row r="107" spans="4:12" s="29" customFormat="1" x14ac:dyDescent="0.2">
      <c r="D107" s="36"/>
      <c r="E107" s="36"/>
      <c r="F107" s="36"/>
      <c r="G107" s="36"/>
      <c r="H107" s="36"/>
      <c r="I107" s="36"/>
      <c r="J107" s="36"/>
      <c r="K107" s="36"/>
      <c r="L107" s="36"/>
    </row>
    <row r="108" spans="4:12" s="29" customFormat="1" x14ac:dyDescent="0.2">
      <c r="D108" s="36"/>
      <c r="E108" s="36"/>
      <c r="F108" s="36"/>
      <c r="G108" s="36"/>
      <c r="H108" s="36"/>
      <c r="I108" s="36"/>
      <c r="J108" s="36"/>
      <c r="K108" s="36"/>
      <c r="L108" s="36"/>
    </row>
    <row r="109" spans="4:12" s="29" customFormat="1" x14ac:dyDescent="0.2">
      <c r="D109" s="36"/>
      <c r="E109" s="36"/>
      <c r="F109" s="36"/>
      <c r="G109" s="36"/>
      <c r="H109" s="36"/>
      <c r="I109" s="36"/>
      <c r="J109" s="36"/>
      <c r="K109" s="36"/>
      <c r="L109" s="36"/>
    </row>
    <row r="110" spans="4:12" s="29" customFormat="1" x14ac:dyDescent="0.2">
      <c r="D110" s="36"/>
      <c r="E110" s="36"/>
      <c r="F110" s="36"/>
      <c r="G110" s="36"/>
      <c r="H110" s="36"/>
      <c r="I110" s="36"/>
      <c r="J110" s="36"/>
      <c r="K110" s="36"/>
      <c r="L110" s="36"/>
    </row>
    <row r="111" spans="4:12" s="29" customFormat="1" x14ac:dyDescent="0.2">
      <c r="D111" s="36"/>
      <c r="E111" s="36"/>
      <c r="F111" s="36"/>
      <c r="G111" s="36"/>
      <c r="H111" s="36"/>
      <c r="I111" s="36"/>
      <c r="J111" s="36"/>
      <c r="K111" s="36"/>
      <c r="L111" s="36"/>
    </row>
    <row r="112" spans="4:12" s="29" customFormat="1" x14ac:dyDescent="0.2">
      <c r="D112" s="36"/>
      <c r="E112" s="36"/>
      <c r="F112" s="36"/>
      <c r="G112" s="36"/>
      <c r="H112" s="36"/>
      <c r="I112" s="36"/>
      <c r="J112" s="36"/>
      <c r="K112" s="36"/>
      <c r="L112" s="36"/>
    </row>
    <row r="113" spans="4:12" s="29" customFormat="1" x14ac:dyDescent="0.2">
      <c r="D113" s="36"/>
      <c r="E113" s="36"/>
      <c r="F113" s="36"/>
      <c r="G113" s="36"/>
      <c r="H113" s="36"/>
      <c r="I113" s="36"/>
      <c r="J113" s="36"/>
      <c r="K113" s="36"/>
      <c r="L113" s="36"/>
    </row>
    <row r="114" spans="4:12" s="29" customFormat="1" x14ac:dyDescent="0.2">
      <c r="D114" s="36"/>
      <c r="E114" s="36"/>
      <c r="F114" s="36"/>
      <c r="G114" s="36"/>
      <c r="H114" s="36"/>
      <c r="I114" s="36"/>
      <c r="J114" s="36"/>
      <c r="K114" s="36"/>
      <c r="L114" s="36"/>
    </row>
    <row r="115" spans="4:12" s="29" customFormat="1" x14ac:dyDescent="0.2">
      <c r="D115" s="36"/>
      <c r="E115" s="36"/>
      <c r="F115" s="36"/>
      <c r="G115" s="36"/>
      <c r="H115" s="36"/>
      <c r="I115" s="36"/>
      <c r="J115" s="36"/>
      <c r="K115" s="36"/>
      <c r="L115" s="36"/>
    </row>
    <row r="116" spans="4:12" s="29" customFormat="1" x14ac:dyDescent="0.2">
      <c r="D116" s="36"/>
      <c r="E116" s="36"/>
      <c r="F116" s="36"/>
      <c r="G116" s="36"/>
      <c r="H116" s="36"/>
      <c r="I116" s="36"/>
      <c r="J116" s="36"/>
      <c r="K116" s="36"/>
      <c r="L116" s="36"/>
    </row>
    <row r="117" spans="4:12" s="29" customFormat="1" x14ac:dyDescent="0.2">
      <c r="D117" s="36"/>
      <c r="E117" s="36"/>
      <c r="F117" s="36"/>
      <c r="G117" s="36"/>
      <c r="H117" s="36"/>
      <c r="I117" s="36"/>
      <c r="J117" s="36"/>
      <c r="K117" s="36"/>
      <c r="L117" s="36"/>
    </row>
    <row r="118" spans="4:12" s="29" customFormat="1" x14ac:dyDescent="0.2">
      <c r="D118" s="36"/>
      <c r="E118" s="36"/>
      <c r="F118" s="36"/>
      <c r="G118" s="36"/>
      <c r="H118" s="36"/>
      <c r="I118" s="36"/>
      <c r="J118" s="36"/>
      <c r="K118" s="36"/>
      <c r="L118" s="36"/>
    </row>
    <row r="119" spans="4:12" s="29" customFormat="1" x14ac:dyDescent="0.2">
      <c r="D119" s="36"/>
      <c r="E119" s="36"/>
      <c r="F119" s="36"/>
      <c r="G119" s="36"/>
      <c r="H119" s="36"/>
      <c r="I119" s="36"/>
      <c r="J119" s="36"/>
      <c r="K119" s="36"/>
      <c r="L119" s="36"/>
    </row>
    <row r="120" spans="4:12" s="29" customFormat="1" x14ac:dyDescent="0.2">
      <c r="D120" s="36"/>
      <c r="E120" s="36"/>
      <c r="F120" s="36"/>
      <c r="G120" s="36"/>
      <c r="H120" s="36"/>
      <c r="I120" s="36"/>
      <c r="J120" s="36"/>
      <c r="K120" s="36"/>
      <c r="L120" s="36"/>
    </row>
    <row r="121" spans="4:12" s="29" customFormat="1" x14ac:dyDescent="0.2">
      <c r="D121" s="36"/>
      <c r="E121" s="36"/>
      <c r="F121" s="36"/>
      <c r="G121" s="36"/>
      <c r="H121" s="36"/>
      <c r="I121" s="36"/>
      <c r="J121" s="36"/>
      <c r="K121" s="36"/>
      <c r="L121" s="36"/>
    </row>
    <row r="122" spans="4:12" s="29" customFormat="1" x14ac:dyDescent="0.2">
      <c r="D122" s="36"/>
      <c r="E122" s="36"/>
      <c r="F122" s="36"/>
      <c r="G122" s="36"/>
      <c r="H122" s="36"/>
      <c r="I122" s="36"/>
      <c r="J122" s="36"/>
      <c r="K122" s="36"/>
      <c r="L122" s="36"/>
    </row>
    <row r="123" spans="4:12" s="29" customFormat="1" x14ac:dyDescent="0.2">
      <c r="D123" s="36"/>
      <c r="E123" s="36"/>
      <c r="F123" s="36"/>
      <c r="G123" s="36"/>
      <c r="H123" s="36"/>
      <c r="I123" s="36"/>
      <c r="J123" s="36"/>
      <c r="K123" s="36"/>
      <c r="L123" s="36"/>
    </row>
    <row r="124" spans="4:12" s="29" customFormat="1" x14ac:dyDescent="0.2">
      <c r="D124" s="36"/>
      <c r="E124" s="36"/>
      <c r="F124" s="36"/>
      <c r="G124" s="36"/>
      <c r="H124" s="36"/>
      <c r="I124" s="36"/>
      <c r="J124" s="36"/>
      <c r="K124" s="36"/>
      <c r="L124" s="36"/>
    </row>
    <row r="125" spans="4:12" s="29" customFormat="1" x14ac:dyDescent="0.2">
      <c r="D125" s="36"/>
      <c r="E125" s="36"/>
      <c r="F125" s="36"/>
      <c r="G125" s="36"/>
      <c r="H125" s="36"/>
      <c r="I125" s="36"/>
      <c r="J125" s="36"/>
      <c r="K125" s="36"/>
      <c r="L125" s="36"/>
    </row>
    <row r="126" spans="4:12" s="29" customFormat="1" x14ac:dyDescent="0.2">
      <c r="D126" s="36"/>
      <c r="E126" s="36"/>
      <c r="F126" s="36"/>
      <c r="G126" s="36"/>
      <c r="H126" s="36"/>
      <c r="I126" s="36"/>
      <c r="J126" s="36"/>
      <c r="K126" s="36"/>
      <c r="L126" s="36"/>
    </row>
    <row r="127" spans="4:12" s="29" customFormat="1" x14ac:dyDescent="0.2">
      <c r="D127" s="36"/>
      <c r="E127" s="36"/>
      <c r="F127" s="36"/>
      <c r="G127" s="36"/>
      <c r="H127" s="36"/>
      <c r="I127" s="36"/>
      <c r="J127" s="36"/>
      <c r="K127" s="36"/>
      <c r="L127" s="36"/>
    </row>
    <row r="128" spans="4:12" s="29" customFormat="1" x14ac:dyDescent="0.2">
      <c r="D128" s="36"/>
      <c r="E128" s="36"/>
      <c r="F128" s="36"/>
      <c r="G128" s="36"/>
      <c r="H128" s="36"/>
      <c r="I128" s="36"/>
      <c r="J128" s="36"/>
      <c r="K128" s="36"/>
      <c r="L128" s="36"/>
    </row>
    <row r="129" spans="4:12" s="29" customFormat="1" x14ac:dyDescent="0.2">
      <c r="D129" s="36"/>
      <c r="E129" s="36"/>
      <c r="F129" s="36"/>
      <c r="G129" s="36"/>
      <c r="H129" s="36"/>
      <c r="I129" s="36"/>
      <c r="J129" s="36"/>
      <c r="K129" s="36"/>
      <c r="L129" s="36"/>
    </row>
    <row r="130" spans="4:12" s="29" customFormat="1" x14ac:dyDescent="0.2">
      <c r="D130" s="36"/>
      <c r="E130" s="36"/>
      <c r="F130" s="36"/>
      <c r="G130" s="36"/>
      <c r="H130" s="36"/>
      <c r="I130" s="36"/>
      <c r="J130" s="36"/>
      <c r="K130" s="36"/>
      <c r="L130" s="36"/>
    </row>
    <row r="131" spans="4:12" s="29" customFormat="1" x14ac:dyDescent="0.2">
      <c r="D131" s="36"/>
      <c r="E131" s="36"/>
      <c r="F131" s="36"/>
      <c r="G131" s="36"/>
      <c r="H131" s="36"/>
      <c r="I131" s="36"/>
      <c r="J131" s="36"/>
      <c r="K131" s="36"/>
      <c r="L131" s="36"/>
    </row>
    <row r="132" spans="4:12" s="29" customFormat="1" x14ac:dyDescent="0.2">
      <c r="D132" s="36"/>
      <c r="E132" s="36"/>
      <c r="F132" s="36"/>
      <c r="G132" s="36"/>
      <c r="H132" s="36"/>
      <c r="I132" s="36"/>
      <c r="J132" s="36"/>
      <c r="K132" s="36"/>
      <c r="L132" s="36"/>
    </row>
    <row r="133" spans="4:12" s="29" customFormat="1" x14ac:dyDescent="0.2">
      <c r="D133" s="36"/>
      <c r="E133" s="36"/>
      <c r="F133" s="36"/>
      <c r="G133" s="36"/>
      <c r="H133" s="36"/>
      <c r="I133" s="36"/>
      <c r="J133" s="36"/>
      <c r="K133" s="36"/>
      <c r="L133" s="36"/>
    </row>
    <row r="134" spans="4:12" s="29" customFormat="1" x14ac:dyDescent="0.2">
      <c r="D134" s="36"/>
      <c r="E134" s="36"/>
      <c r="F134" s="36"/>
      <c r="G134" s="36"/>
      <c r="H134" s="36"/>
      <c r="I134" s="36"/>
      <c r="J134" s="36"/>
      <c r="K134" s="36"/>
      <c r="L134" s="36"/>
    </row>
    <row r="135" spans="4:12" s="29" customFormat="1" x14ac:dyDescent="0.2">
      <c r="D135" s="36"/>
      <c r="E135" s="36"/>
      <c r="F135" s="36"/>
      <c r="G135" s="36"/>
      <c r="H135" s="36"/>
      <c r="I135" s="36"/>
      <c r="J135" s="36"/>
      <c r="K135" s="36"/>
      <c r="L135" s="36"/>
    </row>
    <row r="136" spans="4:12" s="29" customFormat="1" x14ac:dyDescent="0.2">
      <c r="D136" s="36"/>
      <c r="E136" s="36"/>
      <c r="F136" s="36"/>
      <c r="G136" s="36"/>
      <c r="H136" s="36"/>
      <c r="I136" s="36"/>
      <c r="J136" s="36"/>
      <c r="K136" s="36"/>
      <c r="L136" s="36"/>
    </row>
    <row r="137" spans="4:12" s="29" customFormat="1" x14ac:dyDescent="0.2">
      <c r="D137" s="36"/>
      <c r="E137" s="36"/>
      <c r="F137" s="36"/>
      <c r="G137" s="36"/>
      <c r="H137" s="36"/>
      <c r="I137" s="36"/>
      <c r="J137" s="36"/>
      <c r="K137" s="36"/>
      <c r="L137" s="36"/>
    </row>
    <row r="138" spans="4:12" s="29" customFormat="1" x14ac:dyDescent="0.2">
      <c r="D138" s="36"/>
      <c r="E138" s="36"/>
      <c r="F138" s="36"/>
      <c r="G138" s="36"/>
      <c r="H138" s="36"/>
      <c r="I138" s="36"/>
      <c r="J138" s="36"/>
      <c r="K138" s="36"/>
      <c r="L138" s="36"/>
    </row>
    <row r="139" spans="4:12" s="29" customFormat="1" x14ac:dyDescent="0.2">
      <c r="D139" s="36"/>
      <c r="E139" s="36"/>
      <c r="F139" s="36"/>
      <c r="G139" s="36"/>
      <c r="H139" s="36"/>
      <c r="I139" s="36"/>
      <c r="J139" s="36"/>
      <c r="K139" s="36"/>
      <c r="L139" s="36"/>
    </row>
    <row r="140" spans="4:12" s="29" customFormat="1" x14ac:dyDescent="0.2">
      <c r="D140" s="36"/>
      <c r="E140" s="36"/>
      <c r="F140" s="36"/>
      <c r="G140" s="36"/>
      <c r="H140" s="36"/>
      <c r="I140" s="36"/>
      <c r="J140" s="36"/>
      <c r="K140" s="36"/>
      <c r="L140" s="36"/>
    </row>
    <row r="141" spans="4:12" s="29" customFormat="1" x14ac:dyDescent="0.2">
      <c r="D141" s="36"/>
      <c r="E141" s="36"/>
      <c r="F141" s="36"/>
      <c r="G141" s="36"/>
      <c r="H141" s="36"/>
      <c r="I141" s="36"/>
      <c r="J141" s="36"/>
      <c r="K141" s="36"/>
      <c r="L141" s="36"/>
    </row>
    <row r="142" spans="4:12" s="29" customFormat="1" x14ac:dyDescent="0.2">
      <c r="D142" s="36"/>
      <c r="E142" s="36"/>
      <c r="F142" s="36"/>
      <c r="G142" s="36"/>
      <c r="H142" s="36"/>
      <c r="I142" s="36"/>
      <c r="J142" s="36"/>
      <c r="K142" s="36"/>
      <c r="L142" s="36"/>
    </row>
    <row r="143" spans="4:12" s="29" customFormat="1" x14ac:dyDescent="0.2">
      <c r="D143" s="36"/>
      <c r="E143" s="36"/>
      <c r="F143" s="36"/>
      <c r="G143" s="36"/>
      <c r="H143" s="36"/>
      <c r="I143" s="36"/>
      <c r="J143" s="36"/>
      <c r="K143" s="36"/>
      <c r="L143" s="36"/>
    </row>
    <row r="144" spans="4:12" s="29" customFormat="1" x14ac:dyDescent="0.2">
      <c r="D144" s="36"/>
      <c r="E144" s="36"/>
      <c r="F144" s="36"/>
      <c r="G144" s="36"/>
      <c r="H144" s="36"/>
      <c r="I144" s="36"/>
      <c r="J144" s="36"/>
      <c r="K144" s="36"/>
      <c r="L144" s="36"/>
    </row>
    <row r="145" spans="4:12" s="29" customFormat="1" x14ac:dyDescent="0.2">
      <c r="D145" s="36"/>
      <c r="E145" s="36"/>
      <c r="F145" s="36"/>
      <c r="G145" s="36"/>
      <c r="H145" s="36"/>
      <c r="I145" s="36"/>
      <c r="J145" s="36"/>
      <c r="K145" s="36"/>
      <c r="L145" s="36"/>
    </row>
    <row r="146" spans="4:12" s="29" customFormat="1" x14ac:dyDescent="0.2">
      <c r="D146" s="36"/>
      <c r="E146" s="36"/>
      <c r="F146" s="36"/>
      <c r="G146" s="36"/>
      <c r="H146" s="36"/>
      <c r="I146" s="36"/>
      <c r="J146" s="36"/>
      <c r="K146" s="36"/>
      <c r="L146" s="36"/>
    </row>
    <row r="147" spans="4:12" s="29" customFormat="1" x14ac:dyDescent="0.2">
      <c r="D147" s="36"/>
      <c r="E147" s="36"/>
      <c r="F147" s="36"/>
      <c r="G147" s="36"/>
      <c r="H147" s="36"/>
      <c r="I147" s="36"/>
      <c r="J147" s="36"/>
      <c r="K147" s="36"/>
      <c r="L147" s="36"/>
    </row>
    <row r="148" spans="4:12" s="29" customFormat="1" x14ac:dyDescent="0.2">
      <c r="D148" s="36"/>
      <c r="E148" s="36"/>
      <c r="F148" s="36"/>
      <c r="G148" s="36"/>
      <c r="H148" s="36"/>
      <c r="I148" s="36"/>
      <c r="J148" s="36"/>
      <c r="K148" s="36"/>
      <c r="L148" s="36"/>
    </row>
    <row r="149" spans="4:12" s="29" customFormat="1" x14ac:dyDescent="0.2">
      <c r="D149" s="36"/>
      <c r="E149" s="36"/>
      <c r="F149" s="36"/>
      <c r="G149" s="36"/>
      <c r="H149" s="36"/>
      <c r="I149" s="36"/>
      <c r="J149" s="36"/>
      <c r="K149" s="36"/>
      <c r="L149" s="36"/>
    </row>
    <row r="150" spans="4:12" s="29" customFormat="1" x14ac:dyDescent="0.2">
      <c r="D150" s="36"/>
      <c r="E150" s="36"/>
      <c r="F150" s="36"/>
      <c r="G150" s="36"/>
      <c r="H150" s="36"/>
      <c r="I150" s="36"/>
      <c r="J150" s="36"/>
      <c r="K150" s="36"/>
      <c r="L150" s="36"/>
    </row>
    <row r="151" spans="4:12" s="29" customFormat="1" x14ac:dyDescent="0.2">
      <c r="D151" s="36"/>
      <c r="E151" s="36"/>
      <c r="F151" s="36"/>
      <c r="G151" s="36"/>
      <c r="H151" s="36"/>
      <c r="I151" s="36"/>
      <c r="J151" s="36"/>
      <c r="K151" s="36"/>
      <c r="L151" s="36"/>
    </row>
    <row r="152" spans="4:12" s="29" customFormat="1" x14ac:dyDescent="0.2">
      <c r="D152" s="36"/>
      <c r="E152" s="36"/>
      <c r="F152" s="36"/>
      <c r="G152" s="36"/>
      <c r="H152" s="36"/>
      <c r="I152" s="36"/>
      <c r="J152" s="36"/>
      <c r="K152" s="36"/>
      <c r="L152" s="36"/>
    </row>
    <row r="153" spans="4:12" s="29" customFormat="1" x14ac:dyDescent="0.2">
      <c r="D153" s="36"/>
      <c r="E153" s="36"/>
      <c r="F153" s="36"/>
      <c r="G153" s="36"/>
      <c r="H153" s="36"/>
      <c r="I153" s="36"/>
      <c r="J153" s="36"/>
      <c r="K153" s="36"/>
      <c r="L153" s="36"/>
    </row>
    <row r="154" spans="4:12" s="29" customFormat="1" x14ac:dyDescent="0.2">
      <c r="D154" s="36"/>
      <c r="E154" s="36"/>
      <c r="F154" s="36"/>
      <c r="G154" s="36"/>
      <c r="H154" s="36"/>
      <c r="I154" s="36"/>
      <c r="J154" s="36"/>
      <c r="K154" s="36"/>
      <c r="L154" s="36"/>
    </row>
    <row r="155" spans="4:12" s="29" customFormat="1" x14ac:dyDescent="0.2">
      <c r="D155" s="36"/>
      <c r="E155" s="36"/>
      <c r="F155" s="36"/>
      <c r="G155" s="36"/>
      <c r="H155" s="36"/>
      <c r="I155" s="36"/>
      <c r="J155" s="36"/>
      <c r="K155" s="36"/>
      <c r="L155" s="36"/>
    </row>
    <row r="156" spans="4:12" s="29" customFormat="1" x14ac:dyDescent="0.2">
      <c r="D156" s="36"/>
      <c r="E156" s="36"/>
      <c r="F156" s="36"/>
      <c r="G156" s="36"/>
      <c r="H156" s="36"/>
      <c r="I156" s="36"/>
      <c r="J156" s="36"/>
      <c r="K156" s="36"/>
      <c r="L156" s="36"/>
    </row>
    <row r="157" spans="4:12" s="29" customFormat="1" x14ac:dyDescent="0.2">
      <c r="D157" s="36"/>
      <c r="E157" s="36"/>
      <c r="F157" s="36"/>
      <c r="G157" s="36"/>
      <c r="H157" s="36"/>
      <c r="I157" s="36"/>
      <c r="J157" s="36"/>
      <c r="K157" s="36"/>
      <c r="L157" s="36"/>
    </row>
    <row r="158" spans="4:12" s="29" customFormat="1" x14ac:dyDescent="0.2">
      <c r="D158" s="36"/>
      <c r="E158" s="36"/>
      <c r="F158" s="36"/>
      <c r="G158" s="36"/>
      <c r="H158" s="36"/>
      <c r="I158" s="36"/>
      <c r="J158" s="36"/>
      <c r="K158" s="36"/>
      <c r="L158" s="36"/>
    </row>
    <row r="159" spans="4:12" s="29" customFormat="1" x14ac:dyDescent="0.2">
      <c r="D159" s="36"/>
      <c r="E159" s="36"/>
      <c r="F159" s="36"/>
      <c r="G159" s="36"/>
      <c r="H159" s="36"/>
      <c r="I159" s="36"/>
      <c r="J159" s="36"/>
      <c r="K159" s="36"/>
      <c r="L159" s="36"/>
    </row>
    <row r="160" spans="4:12" s="29" customFormat="1" x14ac:dyDescent="0.2">
      <c r="D160" s="36"/>
      <c r="E160" s="36"/>
      <c r="F160" s="36"/>
      <c r="G160" s="36"/>
      <c r="H160" s="36"/>
      <c r="I160" s="36"/>
      <c r="J160" s="36"/>
      <c r="K160" s="36"/>
      <c r="L160" s="36"/>
    </row>
    <row r="161" spans="4:12" s="29" customFormat="1" x14ac:dyDescent="0.2">
      <c r="D161" s="36"/>
      <c r="E161" s="36"/>
      <c r="F161" s="36"/>
      <c r="G161" s="36"/>
      <c r="H161" s="36"/>
      <c r="I161" s="36"/>
      <c r="J161" s="36"/>
      <c r="K161" s="36"/>
      <c r="L161" s="36"/>
    </row>
    <row r="162" spans="4:12" s="29" customFormat="1" x14ac:dyDescent="0.2">
      <c r="D162" s="36"/>
      <c r="E162" s="36"/>
      <c r="F162" s="36"/>
      <c r="G162" s="36"/>
      <c r="H162" s="36"/>
      <c r="I162" s="36"/>
      <c r="J162" s="36"/>
      <c r="K162" s="36"/>
      <c r="L162" s="36"/>
    </row>
    <row r="163" spans="4:12" s="29" customFormat="1" x14ac:dyDescent="0.2">
      <c r="D163" s="36"/>
      <c r="E163" s="36"/>
      <c r="F163" s="36"/>
      <c r="G163" s="36"/>
      <c r="H163" s="36"/>
      <c r="I163" s="36"/>
      <c r="J163" s="36"/>
      <c r="K163" s="36"/>
      <c r="L163" s="36"/>
    </row>
    <row r="164" spans="4:12" s="29" customFormat="1" x14ac:dyDescent="0.2">
      <c r="D164" s="36"/>
      <c r="E164" s="36"/>
      <c r="F164" s="36"/>
      <c r="G164" s="36"/>
      <c r="H164" s="36"/>
      <c r="I164" s="36"/>
      <c r="J164" s="36"/>
      <c r="K164" s="36"/>
      <c r="L164" s="36"/>
    </row>
    <row r="165" spans="4:12" s="29" customFormat="1" x14ac:dyDescent="0.2">
      <c r="D165" s="36"/>
      <c r="E165" s="36"/>
      <c r="F165" s="36"/>
      <c r="G165" s="36"/>
      <c r="H165" s="36"/>
      <c r="I165" s="36"/>
      <c r="J165" s="36"/>
      <c r="K165" s="36"/>
      <c r="L165" s="36"/>
    </row>
    <row r="166" spans="4:12" s="29" customFormat="1" x14ac:dyDescent="0.2">
      <c r="D166" s="36"/>
      <c r="E166" s="36"/>
      <c r="F166" s="36"/>
      <c r="G166" s="36"/>
      <c r="H166" s="36"/>
      <c r="I166" s="36"/>
      <c r="J166" s="36"/>
      <c r="K166" s="36"/>
      <c r="L166" s="36"/>
    </row>
    <row r="167" spans="4:12" s="29" customFormat="1" x14ac:dyDescent="0.2">
      <c r="D167" s="36"/>
      <c r="E167" s="36"/>
      <c r="F167" s="36"/>
      <c r="G167" s="36"/>
      <c r="H167" s="36"/>
      <c r="I167" s="36"/>
      <c r="J167" s="36"/>
      <c r="K167" s="36"/>
      <c r="L167" s="36"/>
    </row>
    <row r="168" spans="4:12" s="29" customFormat="1" x14ac:dyDescent="0.2">
      <c r="D168" s="36"/>
      <c r="E168" s="36"/>
      <c r="F168" s="36"/>
      <c r="G168" s="36"/>
      <c r="H168" s="36"/>
      <c r="I168" s="36"/>
      <c r="J168" s="36"/>
      <c r="K168" s="36"/>
      <c r="L168" s="36"/>
    </row>
    <row r="169" spans="4:12" s="29" customFormat="1" x14ac:dyDescent="0.2">
      <c r="D169" s="36"/>
      <c r="E169" s="36"/>
      <c r="F169" s="36"/>
      <c r="G169" s="36"/>
      <c r="H169" s="36"/>
      <c r="I169" s="36"/>
      <c r="J169" s="36"/>
      <c r="K169" s="36"/>
      <c r="L169" s="36"/>
    </row>
    <row r="170" spans="4:12" s="29" customFormat="1" x14ac:dyDescent="0.2">
      <c r="D170" s="36"/>
      <c r="E170" s="36"/>
      <c r="F170" s="36"/>
      <c r="G170" s="36"/>
      <c r="H170" s="36"/>
      <c r="I170" s="36"/>
      <c r="J170" s="36"/>
      <c r="K170" s="36"/>
      <c r="L170" s="36"/>
    </row>
    <row r="171" spans="4:12" s="29" customFormat="1" x14ac:dyDescent="0.2">
      <c r="D171" s="36"/>
      <c r="E171" s="36"/>
      <c r="F171" s="36"/>
      <c r="G171" s="36"/>
      <c r="H171" s="36"/>
      <c r="I171" s="36"/>
      <c r="J171" s="36"/>
      <c r="K171" s="36"/>
      <c r="L171" s="36"/>
    </row>
    <row r="172" spans="4:12" s="29" customFormat="1" x14ac:dyDescent="0.2">
      <c r="D172" s="36"/>
      <c r="E172" s="36"/>
      <c r="F172" s="36"/>
      <c r="G172" s="36"/>
      <c r="H172" s="36"/>
      <c r="I172" s="36"/>
      <c r="J172" s="36"/>
      <c r="K172" s="36"/>
      <c r="L172" s="36"/>
    </row>
    <row r="173" spans="4:12" s="29" customFormat="1" x14ac:dyDescent="0.2">
      <c r="D173" s="36"/>
      <c r="E173" s="36"/>
      <c r="F173" s="36"/>
      <c r="G173" s="36"/>
      <c r="H173" s="36"/>
      <c r="I173" s="36"/>
      <c r="J173" s="36"/>
      <c r="K173" s="36"/>
      <c r="L173" s="36"/>
    </row>
    <row r="174" spans="4:12" s="29" customFormat="1" x14ac:dyDescent="0.2">
      <c r="D174" s="36"/>
      <c r="E174" s="36"/>
      <c r="F174" s="36"/>
      <c r="G174" s="36"/>
      <c r="H174" s="36"/>
      <c r="I174" s="36"/>
      <c r="J174" s="36"/>
      <c r="K174" s="36"/>
      <c r="L174" s="36"/>
    </row>
    <row r="175" spans="4:12" s="29" customFormat="1" x14ac:dyDescent="0.2">
      <c r="D175" s="36"/>
      <c r="E175" s="36"/>
      <c r="F175" s="36"/>
      <c r="G175" s="36"/>
      <c r="H175" s="36"/>
      <c r="I175" s="36"/>
      <c r="J175" s="36"/>
      <c r="K175" s="36"/>
      <c r="L175" s="36"/>
    </row>
    <row r="176" spans="4:12" s="29" customFormat="1" x14ac:dyDescent="0.2">
      <c r="D176" s="36"/>
      <c r="E176" s="36"/>
      <c r="F176" s="36"/>
      <c r="G176" s="36"/>
      <c r="H176" s="36"/>
      <c r="I176" s="36"/>
      <c r="J176" s="36"/>
      <c r="K176" s="36"/>
      <c r="L176" s="36"/>
    </row>
    <row r="177" spans="4:12" s="29" customFormat="1" x14ac:dyDescent="0.2">
      <c r="D177" s="36"/>
      <c r="E177" s="36"/>
      <c r="F177" s="36"/>
      <c r="G177" s="36"/>
      <c r="H177" s="36"/>
      <c r="I177" s="36"/>
      <c r="J177" s="36"/>
      <c r="K177" s="36"/>
      <c r="L177" s="36"/>
    </row>
    <row r="178" spans="4:12" s="29" customFormat="1" x14ac:dyDescent="0.2">
      <c r="D178" s="36"/>
      <c r="E178" s="36"/>
      <c r="F178" s="36"/>
      <c r="G178" s="36"/>
      <c r="H178" s="36"/>
      <c r="I178" s="36"/>
      <c r="J178" s="36"/>
      <c r="K178" s="36"/>
      <c r="L178" s="36"/>
    </row>
    <row r="179" spans="4:12" s="29" customFormat="1" x14ac:dyDescent="0.2">
      <c r="D179" s="36"/>
      <c r="E179" s="36"/>
      <c r="F179" s="36"/>
      <c r="G179" s="36"/>
      <c r="H179" s="36"/>
      <c r="I179" s="36"/>
      <c r="J179" s="36"/>
      <c r="K179" s="36"/>
      <c r="L179" s="36"/>
    </row>
    <row r="180" spans="4:12" s="29" customFormat="1" x14ac:dyDescent="0.2">
      <c r="D180" s="36"/>
      <c r="E180" s="36"/>
      <c r="F180" s="36"/>
      <c r="G180" s="36"/>
      <c r="H180" s="36"/>
      <c r="I180" s="36"/>
      <c r="J180" s="36"/>
      <c r="K180" s="36"/>
      <c r="L180" s="36"/>
    </row>
    <row r="181" spans="4:12" s="29" customFormat="1" x14ac:dyDescent="0.2">
      <c r="D181" s="36"/>
      <c r="E181" s="36"/>
      <c r="F181" s="36"/>
      <c r="G181" s="36"/>
      <c r="H181" s="36"/>
      <c r="I181" s="36"/>
      <c r="J181" s="36"/>
      <c r="K181" s="36"/>
      <c r="L181" s="36"/>
    </row>
    <row r="182" spans="4:12" s="29" customFormat="1" x14ac:dyDescent="0.2">
      <c r="D182" s="36"/>
      <c r="E182" s="36"/>
      <c r="F182" s="36"/>
      <c r="G182" s="36"/>
      <c r="H182" s="36"/>
      <c r="I182" s="36"/>
      <c r="J182" s="36"/>
      <c r="K182" s="36"/>
      <c r="L182" s="36"/>
    </row>
    <row r="183" spans="4:12" s="29" customFormat="1" x14ac:dyDescent="0.2">
      <c r="D183" s="36"/>
      <c r="E183" s="36"/>
      <c r="F183" s="36"/>
      <c r="G183" s="36"/>
      <c r="H183" s="36"/>
      <c r="I183" s="36"/>
      <c r="J183" s="36"/>
      <c r="K183" s="36"/>
      <c r="L183" s="36"/>
    </row>
    <row r="184" spans="4:12" s="29" customFormat="1" x14ac:dyDescent="0.2">
      <c r="D184" s="36"/>
      <c r="E184" s="36"/>
      <c r="F184" s="36"/>
      <c r="G184" s="36"/>
      <c r="H184" s="36"/>
      <c r="I184" s="36"/>
      <c r="J184" s="36"/>
      <c r="K184" s="36"/>
      <c r="L184" s="36"/>
    </row>
    <row r="185" spans="4:12" s="29" customFormat="1" x14ac:dyDescent="0.2">
      <c r="D185" s="36"/>
      <c r="E185" s="36"/>
      <c r="F185" s="36"/>
      <c r="G185" s="36"/>
      <c r="H185" s="36"/>
      <c r="I185" s="36"/>
      <c r="J185" s="36"/>
      <c r="K185" s="36"/>
      <c r="L185" s="36"/>
    </row>
    <row r="186" spans="4:12" s="29" customFormat="1" x14ac:dyDescent="0.2">
      <c r="D186" s="36"/>
      <c r="E186" s="36"/>
      <c r="F186" s="36"/>
      <c r="G186" s="36"/>
      <c r="H186" s="36"/>
      <c r="I186" s="36"/>
      <c r="J186" s="36"/>
      <c r="K186" s="36"/>
      <c r="L186" s="36"/>
    </row>
    <row r="187" spans="4:12" s="29" customFormat="1" x14ac:dyDescent="0.2">
      <c r="D187" s="36"/>
      <c r="E187" s="36"/>
      <c r="F187" s="36"/>
      <c r="G187" s="36"/>
      <c r="H187" s="36"/>
      <c r="I187" s="36"/>
      <c r="J187" s="36"/>
      <c r="K187" s="36"/>
      <c r="L187" s="36"/>
    </row>
    <row r="188" spans="4:12" s="29" customFormat="1" x14ac:dyDescent="0.2">
      <c r="D188" s="36"/>
      <c r="E188" s="36"/>
      <c r="F188" s="36"/>
      <c r="G188" s="36"/>
      <c r="H188" s="36"/>
      <c r="I188" s="36"/>
      <c r="J188" s="36"/>
      <c r="K188" s="36"/>
      <c r="L188" s="36"/>
    </row>
    <row r="189" spans="4:12" s="29" customFormat="1" x14ac:dyDescent="0.2">
      <c r="D189" s="36"/>
      <c r="E189" s="36"/>
      <c r="F189" s="36"/>
      <c r="G189" s="36"/>
      <c r="H189" s="36"/>
      <c r="I189" s="36"/>
      <c r="J189" s="36"/>
      <c r="K189" s="36"/>
      <c r="L189" s="36"/>
    </row>
    <row r="190" spans="4:12" s="29" customFormat="1" x14ac:dyDescent="0.2">
      <c r="D190" s="36"/>
      <c r="E190" s="36"/>
      <c r="F190" s="36"/>
      <c r="G190" s="36"/>
      <c r="H190" s="36"/>
      <c r="I190" s="36"/>
      <c r="J190" s="36"/>
      <c r="K190" s="36"/>
      <c r="L190" s="36"/>
    </row>
    <row r="191" spans="4:12" s="29" customFormat="1" x14ac:dyDescent="0.2">
      <c r="D191" s="36"/>
      <c r="E191" s="36"/>
      <c r="F191" s="36"/>
      <c r="G191" s="36"/>
      <c r="H191" s="36"/>
      <c r="I191" s="36"/>
      <c r="J191" s="36"/>
      <c r="K191" s="36"/>
      <c r="L191" s="36"/>
    </row>
    <row r="192" spans="4:12" s="29" customFormat="1" x14ac:dyDescent="0.2">
      <c r="D192" s="36"/>
      <c r="E192" s="36"/>
      <c r="F192" s="36"/>
      <c r="G192" s="36"/>
      <c r="H192" s="36"/>
      <c r="I192" s="36"/>
      <c r="J192" s="36"/>
      <c r="K192" s="36"/>
      <c r="L192" s="36"/>
    </row>
    <row r="193" spans="4:12" s="29" customFormat="1" x14ac:dyDescent="0.2">
      <c r="D193" s="36"/>
      <c r="E193" s="36"/>
      <c r="F193" s="36"/>
      <c r="G193" s="36"/>
      <c r="H193" s="36"/>
      <c r="I193" s="36"/>
      <c r="J193" s="36"/>
      <c r="K193" s="36"/>
      <c r="L193" s="36"/>
    </row>
    <row r="194" spans="4:12" s="29" customFormat="1" x14ac:dyDescent="0.2">
      <c r="D194" s="36"/>
      <c r="E194" s="36"/>
      <c r="F194" s="36"/>
      <c r="G194" s="36"/>
      <c r="H194" s="36"/>
      <c r="I194" s="36"/>
      <c r="J194" s="36"/>
      <c r="K194" s="36"/>
      <c r="L194" s="36"/>
    </row>
    <row r="195" spans="4:12" s="29" customFormat="1" x14ac:dyDescent="0.2">
      <c r="D195" s="36"/>
      <c r="E195" s="36"/>
      <c r="F195" s="36"/>
      <c r="G195" s="36"/>
      <c r="H195" s="36"/>
      <c r="I195" s="36"/>
      <c r="J195" s="36"/>
      <c r="K195" s="36"/>
      <c r="L195" s="36"/>
    </row>
    <row r="196" spans="4:12" s="29" customFormat="1" x14ac:dyDescent="0.2">
      <c r="D196" s="36"/>
      <c r="E196" s="36"/>
      <c r="F196" s="36"/>
      <c r="G196" s="36"/>
      <c r="H196" s="36"/>
      <c r="I196" s="36"/>
      <c r="J196" s="36"/>
      <c r="K196" s="36"/>
      <c r="L196" s="36"/>
    </row>
    <row r="197" spans="4:12" s="29" customFormat="1" x14ac:dyDescent="0.2">
      <c r="D197" s="36"/>
      <c r="E197" s="36"/>
      <c r="F197" s="36"/>
      <c r="G197" s="36"/>
      <c r="H197" s="36"/>
      <c r="I197" s="36"/>
      <c r="J197" s="36"/>
      <c r="K197" s="36"/>
      <c r="L197" s="36"/>
    </row>
    <row r="198" spans="4:12" s="29" customFormat="1" x14ac:dyDescent="0.2">
      <c r="D198" s="36"/>
      <c r="E198" s="36"/>
      <c r="F198" s="36"/>
      <c r="G198" s="36"/>
      <c r="H198" s="36"/>
      <c r="I198" s="36"/>
      <c r="J198" s="36"/>
      <c r="K198" s="36"/>
      <c r="L198" s="36"/>
    </row>
    <row r="199" spans="4:12" s="29" customFormat="1" x14ac:dyDescent="0.2">
      <c r="D199" s="36"/>
      <c r="E199" s="36"/>
      <c r="F199" s="36"/>
      <c r="G199" s="36"/>
      <c r="H199" s="36"/>
      <c r="I199" s="36"/>
      <c r="J199" s="36"/>
      <c r="K199" s="36"/>
      <c r="L199" s="36"/>
    </row>
    <row r="200" spans="4:12" s="29" customFormat="1" x14ac:dyDescent="0.2">
      <c r="D200" s="36"/>
      <c r="E200" s="36"/>
      <c r="F200" s="36"/>
      <c r="G200" s="36"/>
      <c r="H200" s="36"/>
      <c r="I200" s="36"/>
      <c r="J200" s="36"/>
      <c r="K200" s="36"/>
      <c r="L200" s="36"/>
    </row>
    <row r="201" spans="4:12" s="29" customFormat="1" x14ac:dyDescent="0.2">
      <c r="D201" s="36"/>
      <c r="E201" s="36"/>
      <c r="F201" s="36"/>
      <c r="G201" s="36"/>
      <c r="H201" s="36"/>
      <c r="I201" s="36"/>
      <c r="J201" s="36"/>
      <c r="K201" s="36"/>
      <c r="L201" s="36"/>
    </row>
    <row r="202" spans="4:12" s="29" customFormat="1" x14ac:dyDescent="0.2">
      <c r="D202" s="36"/>
      <c r="E202" s="36"/>
      <c r="F202" s="36"/>
      <c r="G202" s="36"/>
      <c r="H202" s="36"/>
      <c r="I202" s="36"/>
      <c r="J202" s="36"/>
      <c r="K202" s="36"/>
      <c r="L202" s="36"/>
    </row>
    <row r="203" spans="4:12" s="29" customFormat="1" x14ac:dyDescent="0.2">
      <c r="D203" s="36"/>
      <c r="E203" s="36"/>
      <c r="F203" s="36"/>
      <c r="G203" s="36"/>
      <c r="H203" s="36"/>
      <c r="I203" s="36"/>
      <c r="J203" s="36"/>
      <c r="K203" s="36"/>
      <c r="L203" s="36"/>
    </row>
    <row r="204" spans="4:12" s="29" customFormat="1" x14ac:dyDescent="0.2">
      <c r="D204" s="36"/>
      <c r="E204" s="36"/>
      <c r="F204" s="36"/>
      <c r="G204" s="36"/>
      <c r="H204" s="36"/>
      <c r="I204" s="36"/>
      <c r="J204" s="36"/>
      <c r="K204" s="36"/>
      <c r="L204" s="36"/>
    </row>
    <row r="205" spans="4:12" s="29" customFormat="1" x14ac:dyDescent="0.2">
      <c r="D205" s="36"/>
      <c r="E205" s="36"/>
      <c r="F205" s="36"/>
      <c r="G205" s="36"/>
      <c r="H205" s="36"/>
      <c r="I205" s="36"/>
      <c r="J205" s="36"/>
      <c r="K205" s="36"/>
      <c r="L205" s="36"/>
    </row>
    <row r="206" spans="4:12" s="29" customFormat="1" x14ac:dyDescent="0.2">
      <c r="D206" s="36"/>
      <c r="E206" s="36"/>
      <c r="F206" s="36"/>
      <c r="G206" s="36"/>
      <c r="H206" s="36"/>
      <c r="I206" s="36"/>
      <c r="J206" s="36"/>
      <c r="K206" s="36"/>
      <c r="L206" s="36"/>
    </row>
    <row r="207" spans="4:12" s="29" customFormat="1" x14ac:dyDescent="0.2">
      <c r="D207" s="36"/>
      <c r="E207" s="36"/>
      <c r="F207" s="36"/>
      <c r="G207" s="36"/>
      <c r="H207" s="36"/>
      <c r="I207" s="36"/>
      <c r="J207" s="36"/>
      <c r="K207" s="36"/>
      <c r="L207" s="36"/>
    </row>
    <row r="208" spans="4:12" s="29" customFormat="1" x14ac:dyDescent="0.2">
      <c r="D208" s="36"/>
      <c r="E208" s="36"/>
      <c r="F208" s="36"/>
      <c r="G208" s="36"/>
      <c r="H208" s="36"/>
      <c r="I208" s="36"/>
      <c r="J208" s="36"/>
      <c r="K208" s="36"/>
      <c r="L208" s="36"/>
    </row>
    <row r="209" spans="4:12" s="29" customFormat="1" x14ac:dyDescent="0.2">
      <c r="D209" s="36"/>
      <c r="E209" s="36"/>
      <c r="F209" s="36"/>
      <c r="G209" s="36"/>
      <c r="H209" s="36"/>
      <c r="I209" s="36"/>
      <c r="J209" s="36"/>
      <c r="K209" s="36"/>
      <c r="L209" s="36"/>
    </row>
    <row r="210" spans="4:12" s="29" customFormat="1" x14ac:dyDescent="0.2">
      <c r="D210" s="36"/>
      <c r="E210" s="36"/>
      <c r="F210" s="36"/>
      <c r="G210" s="36"/>
      <c r="H210" s="36"/>
      <c r="I210" s="36"/>
      <c r="J210" s="36"/>
      <c r="K210" s="36"/>
      <c r="L210" s="36"/>
    </row>
    <row r="211" spans="4:12" s="29" customFormat="1" x14ac:dyDescent="0.2">
      <c r="D211" s="36"/>
      <c r="E211" s="36"/>
      <c r="F211" s="36"/>
      <c r="G211" s="36"/>
      <c r="H211" s="36"/>
      <c r="I211" s="36"/>
      <c r="J211" s="36"/>
      <c r="K211" s="36"/>
      <c r="L211" s="36"/>
    </row>
    <row r="212" spans="4:12" s="29" customFormat="1" x14ac:dyDescent="0.2">
      <c r="D212" s="36"/>
      <c r="E212" s="36"/>
      <c r="F212" s="36"/>
      <c r="G212" s="36"/>
      <c r="H212" s="36"/>
      <c r="I212" s="36"/>
      <c r="J212" s="36"/>
      <c r="K212" s="36"/>
      <c r="L212" s="36"/>
    </row>
    <row r="213" spans="4:12" s="29" customFormat="1" x14ac:dyDescent="0.2">
      <c r="D213" s="36"/>
      <c r="E213" s="36"/>
      <c r="F213" s="36"/>
      <c r="G213" s="36"/>
      <c r="H213" s="36"/>
      <c r="I213" s="36"/>
      <c r="J213" s="36"/>
      <c r="K213" s="36"/>
      <c r="L213" s="36"/>
    </row>
    <row r="214" spans="4:12" s="29" customFormat="1" x14ac:dyDescent="0.2">
      <c r="D214" s="36"/>
      <c r="E214" s="36"/>
      <c r="F214" s="36"/>
      <c r="G214" s="36"/>
      <c r="H214" s="36"/>
      <c r="I214" s="36"/>
      <c r="J214" s="36"/>
      <c r="K214" s="36"/>
      <c r="L214" s="36"/>
    </row>
    <row r="215" spans="4:12" s="29" customFormat="1" x14ac:dyDescent="0.2">
      <c r="D215" s="36"/>
      <c r="E215" s="36"/>
      <c r="F215" s="36"/>
      <c r="G215" s="36"/>
      <c r="H215" s="36"/>
      <c r="I215" s="36"/>
      <c r="J215" s="36"/>
      <c r="K215" s="36"/>
      <c r="L215" s="36"/>
    </row>
    <row r="216" spans="4:12" s="29" customFormat="1" x14ac:dyDescent="0.2">
      <c r="D216" s="36"/>
      <c r="E216" s="36"/>
      <c r="F216" s="36"/>
      <c r="G216" s="36"/>
      <c r="H216" s="36"/>
      <c r="I216" s="36"/>
      <c r="J216" s="36"/>
      <c r="K216" s="36"/>
      <c r="L216" s="36"/>
    </row>
    <row r="217" spans="4:12" s="29" customFormat="1" x14ac:dyDescent="0.2">
      <c r="D217" s="36"/>
      <c r="E217" s="36"/>
      <c r="F217" s="36"/>
      <c r="G217" s="36"/>
      <c r="H217" s="36"/>
      <c r="I217" s="36"/>
      <c r="J217" s="36"/>
      <c r="K217" s="36"/>
      <c r="L217" s="36"/>
    </row>
    <row r="218" spans="4:12" s="29" customFormat="1" x14ac:dyDescent="0.2">
      <c r="D218" s="36"/>
      <c r="E218" s="36"/>
      <c r="F218" s="36"/>
      <c r="G218" s="36"/>
      <c r="H218" s="36"/>
      <c r="I218" s="36"/>
      <c r="J218" s="36"/>
      <c r="K218" s="36"/>
      <c r="L218" s="36"/>
    </row>
    <row r="219" spans="4:12" s="29" customFormat="1" x14ac:dyDescent="0.2">
      <c r="D219" s="36"/>
      <c r="E219" s="36"/>
      <c r="F219" s="36"/>
      <c r="G219" s="36"/>
      <c r="H219" s="36"/>
      <c r="I219" s="36"/>
      <c r="J219" s="36"/>
      <c r="K219" s="36"/>
      <c r="L219" s="36"/>
    </row>
    <row r="220" spans="4:12" s="29" customFormat="1" x14ac:dyDescent="0.2">
      <c r="D220" s="36"/>
      <c r="E220" s="36"/>
      <c r="F220" s="36"/>
      <c r="G220" s="36"/>
      <c r="H220" s="36"/>
      <c r="I220" s="36"/>
      <c r="J220" s="36"/>
      <c r="K220" s="36"/>
      <c r="L220" s="36"/>
    </row>
    <row r="221" spans="4:12" s="29" customFormat="1" x14ac:dyDescent="0.2">
      <c r="D221" s="36"/>
      <c r="E221" s="36"/>
      <c r="F221" s="36"/>
      <c r="G221" s="36"/>
      <c r="H221" s="36"/>
      <c r="I221" s="36"/>
      <c r="J221" s="36"/>
      <c r="K221" s="36"/>
      <c r="L221" s="36"/>
    </row>
    <row r="222" spans="4:12" s="29" customFormat="1" x14ac:dyDescent="0.2">
      <c r="D222" s="36"/>
      <c r="E222" s="36"/>
      <c r="F222" s="36"/>
      <c r="G222" s="36"/>
      <c r="H222" s="36"/>
      <c r="I222" s="36"/>
      <c r="J222" s="36"/>
      <c r="K222" s="36"/>
      <c r="L222" s="36"/>
    </row>
    <row r="223" spans="4:12" s="29" customFormat="1" x14ac:dyDescent="0.2">
      <c r="D223" s="36"/>
      <c r="E223" s="36"/>
      <c r="F223" s="36"/>
      <c r="G223" s="36"/>
      <c r="H223" s="36"/>
      <c r="I223" s="36"/>
      <c r="J223" s="36"/>
      <c r="K223" s="36"/>
      <c r="L223" s="36"/>
    </row>
    <row r="224" spans="4:12" s="29" customFormat="1" x14ac:dyDescent="0.2">
      <c r="D224" s="36"/>
      <c r="E224" s="36"/>
      <c r="F224" s="36"/>
      <c r="G224" s="36"/>
      <c r="H224" s="36"/>
      <c r="I224" s="36"/>
      <c r="J224" s="36"/>
      <c r="K224" s="36"/>
      <c r="L224" s="36"/>
    </row>
    <row r="225" spans="4:12" s="29" customFormat="1" x14ac:dyDescent="0.2">
      <c r="D225" s="36"/>
      <c r="E225" s="36"/>
      <c r="F225" s="36"/>
      <c r="G225" s="36"/>
      <c r="H225" s="36"/>
      <c r="I225" s="36"/>
      <c r="J225" s="36"/>
      <c r="K225" s="36"/>
      <c r="L225" s="36"/>
    </row>
    <row r="226" spans="4:12" s="29" customFormat="1" x14ac:dyDescent="0.2">
      <c r="D226" s="36"/>
      <c r="E226" s="36"/>
      <c r="F226" s="36"/>
      <c r="G226" s="36"/>
      <c r="H226" s="36"/>
      <c r="I226" s="36"/>
      <c r="J226" s="36"/>
      <c r="K226" s="36"/>
      <c r="L226" s="36"/>
    </row>
    <row r="227" spans="4:12" s="29" customFormat="1" x14ac:dyDescent="0.2">
      <c r="D227" s="36"/>
      <c r="E227" s="36"/>
      <c r="F227" s="36"/>
      <c r="G227" s="36"/>
      <c r="H227" s="36"/>
      <c r="I227" s="36"/>
      <c r="J227" s="36"/>
      <c r="K227" s="36"/>
      <c r="L227" s="36"/>
    </row>
    <row r="228" spans="4:12" s="29" customFormat="1" x14ac:dyDescent="0.2">
      <c r="D228" s="36"/>
      <c r="E228" s="36"/>
      <c r="F228" s="36"/>
      <c r="G228" s="36"/>
      <c r="H228" s="36"/>
      <c r="I228" s="36"/>
      <c r="J228" s="36"/>
      <c r="K228" s="36"/>
      <c r="L228" s="36"/>
    </row>
    <row r="229" spans="4:12" s="29" customFormat="1" x14ac:dyDescent="0.2">
      <c r="D229" s="36"/>
      <c r="E229" s="36"/>
      <c r="F229" s="36"/>
      <c r="G229" s="36"/>
      <c r="H229" s="36"/>
      <c r="I229" s="36"/>
      <c r="J229" s="36"/>
      <c r="K229" s="36"/>
      <c r="L229" s="36"/>
    </row>
    <row r="230" spans="4:12" s="29" customFormat="1" x14ac:dyDescent="0.2">
      <c r="D230" s="36"/>
      <c r="E230" s="36"/>
      <c r="F230" s="36"/>
      <c r="G230" s="36"/>
      <c r="H230" s="36"/>
      <c r="I230" s="36"/>
      <c r="J230" s="36"/>
      <c r="K230" s="36"/>
      <c r="L230" s="36"/>
    </row>
    <row r="231" spans="4:12" s="29" customFormat="1" x14ac:dyDescent="0.2">
      <c r="D231" s="36"/>
      <c r="E231" s="36"/>
      <c r="F231" s="36"/>
      <c r="G231" s="36"/>
      <c r="H231" s="36"/>
      <c r="I231" s="36"/>
      <c r="J231" s="36"/>
      <c r="K231" s="36"/>
      <c r="L231" s="36"/>
    </row>
    <row r="232" spans="4:12" s="29" customFormat="1" x14ac:dyDescent="0.2">
      <c r="D232" s="36"/>
      <c r="E232" s="36"/>
      <c r="F232" s="36"/>
      <c r="G232" s="36"/>
      <c r="H232" s="36"/>
      <c r="I232" s="36"/>
      <c r="J232" s="36"/>
      <c r="K232" s="36"/>
      <c r="L232" s="36"/>
    </row>
    <row r="233" spans="4:12" s="29" customFormat="1" x14ac:dyDescent="0.2">
      <c r="D233" s="36"/>
      <c r="E233" s="36"/>
      <c r="F233" s="36"/>
      <c r="G233" s="36"/>
      <c r="H233" s="36"/>
      <c r="I233" s="36"/>
      <c r="J233" s="36"/>
      <c r="K233" s="36"/>
      <c r="L233" s="36"/>
    </row>
    <row r="234" spans="4:12" s="29" customFormat="1" x14ac:dyDescent="0.2">
      <c r="D234" s="36"/>
      <c r="E234" s="36"/>
      <c r="F234" s="36"/>
      <c r="G234" s="36"/>
      <c r="H234" s="36"/>
      <c r="I234" s="36"/>
      <c r="J234" s="36"/>
      <c r="K234" s="36"/>
      <c r="L234" s="36"/>
    </row>
    <row r="235" spans="4:12" s="29" customFormat="1" x14ac:dyDescent="0.2">
      <c r="D235" s="36"/>
      <c r="E235" s="36"/>
      <c r="F235" s="36"/>
      <c r="G235" s="36"/>
      <c r="H235" s="36"/>
      <c r="I235" s="36"/>
      <c r="J235" s="36"/>
      <c r="K235" s="36"/>
      <c r="L235" s="36"/>
    </row>
    <row r="236" spans="4:12" s="29" customFormat="1" x14ac:dyDescent="0.2">
      <c r="D236" s="36"/>
      <c r="E236" s="36"/>
      <c r="F236" s="36"/>
      <c r="G236" s="36"/>
      <c r="H236" s="36"/>
      <c r="I236" s="36"/>
      <c r="J236" s="36"/>
      <c r="K236" s="36"/>
      <c r="L236" s="36"/>
    </row>
    <row r="237" spans="4:12" s="29" customFormat="1" x14ac:dyDescent="0.2">
      <c r="D237" s="36"/>
      <c r="E237" s="36"/>
      <c r="F237" s="36"/>
      <c r="G237" s="36"/>
      <c r="H237" s="36"/>
      <c r="I237" s="36"/>
      <c r="J237" s="36"/>
      <c r="K237" s="36"/>
      <c r="L237" s="36"/>
    </row>
    <row r="238" spans="4:12" s="29" customFormat="1" x14ac:dyDescent="0.2">
      <c r="D238" s="36"/>
      <c r="E238" s="36"/>
      <c r="F238" s="36"/>
      <c r="G238" s="36"/>
      <c r="H238" s="36"/>
      <c r="I238" s="36"/>
      <c r="J238" s="36"/>
      <c r="K238" s="36"/>
      <c r="L238" s="36"/>
    </row>
    <row r="239" spans="4:12" s="29" customFormat="1" x14ac:dyDescent="0.2">
      <c r="D239" s="36"/>
      <c r="E239" s="36"/>
      <c r="F239" s="36"/>
      <c r="G239" s="36"/>
      <c r="H239" s="36"/>
      <c r="I239" s="36"/>
      <c r="J239" s="36"/>
      <c r="K239" s="36"/>
      <c r="L239" s="36"/>
    </row>
    <row r="240" spans="4:12" s="29" customFormat="1" x14ac:dyDescent="0.2">
      <c r="D240" s="36"/>
      <c r="E240" s="36"/>
      <c r="F240" s="36"/>
      <c r="G240" s="36"/>
      <c r="H240" s="36"/>
      <c r="I240" s="36"/>
      <c r="J240" s="36"/>
      <c r="K240" s="36"/>
      <c r="L240" s="36"/>
    </row>
    <row r="241" spans="4:12" s="29" customFormat="1" x14ac:dyDescent="0.2">
      <c r="D241" s="36"/>
      <c r="E241" s="36"/>
      <c r="F241" s="36"/>
      <c r="G241" s="36"/>
      <c r="H241" s="36"/>
      <c r="I241" s="36"/>
      <c r="J241" s="36"/>
      <c r="K241" s="36"/>
      <c r="L241" s="36"/>
    </row>
    <row r="242" spans="4:12" s="29" customFormat="1" x14ac:dyDescent="0.2">
      <c r="D242" s="36"/>
      <c r="E242" s="36"/>
      <c r="F242" s="36"/>
      <c r="G242" s="36"/>
      <c r="H242" s="36"/>
      <c r="I242" s="36"/>
      <c r="J242" s="36"/>
      <c r="K242" s="36"/>
      <c r="L242" s="36"/>
    </row>
    <row r="243" spans="4:12" s="29" customFormat="1" x14ac:dyDescent="0.2">
      <c r="D243" s="36"/>
      <c r="E243" s="36"/>
      <c r="F243" s="36"/>
      <c r="G243" s="36"/>
      <c r="H243" s="36"/>
      <c r="I243" s="36"/>
      <c r="J243" s="36"/>
      <c r="K243" s="36"/>
      <c r="L243" s="36"/>
    </row>
    <row r="244" spans="4:12" s="29" customFormat="1" x14ac:dyDescent="0.2">
      <c r="D244" s="36"/>
      <c r="E244" s="36"/>
      <c r="F244" s="36"/>
      <c r="G244" s="36"/>
      <c r="H244" s="36"/>
      <c r="I244" s="36"/>
      <c r="J244" s="36"/>
      <c r="K244" s="36"/>
      <c r="L244" s="36"/>
    </row>
    <row r="245" spans="4:12" s="29" customFormat="1" x14ac:dyDescent="0.2">
      <c r="D245" s="36"/>
      <c r="E245" s="36"/>
      <c r="F245" s="36"/>
      <c r="G245" s="36"/>
      <c r="H245" s="36"/>
      <c r="I245" s="36"/>
      <c r="J245" s="36"/>
      <c r="K245" s="36"/>
      <c r="L245" s="36"/>
    </row>
    <row r="246" spans="4:12" s="29" customFormat="1" x14ac:dyDescent="0.2">
      <c r="D246" s="36"/>
      <c r="E246" s="36"/>
      <c r="F246" s="36"/>
      <c r="G246" s="36"/>
      <c r="H246" s="36"/>
      <c r="I246" s="36"/>
      <c r="J246" s="36"/>
      <c r="K246" s="36"/>
      <c r="L246" s="36"/>
    </row>
    <row r="247" spans="4:12" s="29" customFormat="1" x14ac:dyDescent="0.2">
      <c r="D247" s="36"/>
      <c r="E247" s="36"/>
      <c r="F247" s="36"/>
      <c r="G247" s="36"/>
      <c r="H247" s="36"/>
      <c r="I247" s="36"/>
      <c r="J247" s="36"/>
      <c r="K247" s="36"/>
      <c r="L247" s="36"/>
    </row>
    <row r="248" spans="4:12" s="29" customFormat="1" x14ac:dyDescent="0.2">
      <c r="D248" s="36"/>
      <c r="E248" s="36"/>
      <c r="F248" s="36"/>
      <c r="G248" s="36"/>
      <c r="H248" s="36"/>
      <c r="I248" s="36"/>
      <c r="J248" s="36"/>
      <c r="K248" s="36"/>
      <c r="L248" s="36"/>
    </row>
    <row r="249" spans="4:12" s="29" customFormat="1" x14ac:dyDescent="0.2">
      <c r="D249" s="36"/>
      <c r="E249" s="36"/>
      <c r="F249" s="36"/>
      <c r="G249" s="36"/>
      <c r="H249" s="36"/>
      <c r="I249" s="36"/>
      <c r="J249" s="36"/>
      <c r="K249" s="36"/>
      <c r="L249" s="36"/>
    </row>
    <row r="250" spans="4:12" s="29" customFormat="1" x14ac:dyDescent="0.2">
      <c r="D250" s="36"/>
      <c r="E250" s="36"/>
      <c r="F250" s="36"/>
      <c r="G250" s="36"/>
      <c r="H250" s="36"/>
      <c r="I250" s="36"/>
      <c r="J250" s="36"/>
      <c r="K250" s="36"/>
      <c r="L250" s="36"/>
    </row>
    <row r="251" spans="4:12" s="29" customFormat="1" x14ac:dyDescent="0.2">
      <c r="D251" s="36"/>
      <c r="E251" s="36"/>
      <c r="F251" s="36"/>
      <c r="G251" s="36"/>
      <c r="H251" s="36"/>
      <c r="I251" s="36"/>
      <c r="J251" s="36"/>
      <c r="K251" s="36"/>
      <c r="L251" s="36"/>
    </row>
    <row r="252" spans="4:12" s="29" customFormat="1" x14ac:dyDescent="0.2">
      <c r="D252" s="36"/>
      <c r="E252" s="36"/>
      <c r="F252" s="36"/>
      <c r="G252" s="36"/>
      <c r="H252" s="36"/>
      <c r="I252" s="36"/>
      <c r="J252" s="36"/>
      <c r="K252" s="36"/>
      <c r="L252" s="36"/>
    </row>
    <row r="253" spans="4:12" s="29" customFormat="1" x14ac:dyDescent="0.2">
      <c r="D253" s="36"/>
      <c r="E253" s="36"/>
      <c r="F253" s="36"/>
      <c r="G253" s="36"/>
      <c r="H253" s="36"/>
      <c r="I253" s="36"/>
      <c r="J253" s="36"/>
      <c r="K253" s="36"/>
      <c r="L253" s="36"/>
    </row>
    <row r="254" spans="4:12" s="29" customFormat="1" x14ac:dyDescent="0.2">
      <c r="D254" s="36"/>
      <c r="E254" s="36"/>
      <c r="F254" s="36"/>
      <c r="G254" s="36"/>
      <c r="H254" s="36"/>
      <c r="I254" s="36"/>
      <c r="J254" s="36"/>
      <c r="K254" s="36"/>
      <c r="L254" s="36"/>
    </row>
    <row r="255" spans="4:12" s="29" customFormat="1" x14ac:dyDescent="0.2">
      <c r="D255" s="36"/>
      <c r="E255" s="36"/>
      <c r="F255" s="36"/>
      <c r="G255" s="36"/>
      <c r="H255" s="36"/>
      <c r="I255" s="36"/>
      <c r="J255" s="36"/>
      <c r="K255" s="36"/>
      <c r="L255" s="36"/>
    </row>
    <row r="256" spans="4:12" s="29" customFormat="1" x14ac:dyDescent="0.2">
      <c r="D256" s="36"/>
      <c r="E256" s="36"/>
      <c r="F256" s="36"/>
      <c r="G256" s="36"/>
      <c r="H256" s="36"/>
      <c r="I256" s="36"/>
      <c r="J256" s="36"/>
      <c r="K256" s="36"/>
      <c r="L256" s="36"/>
    </row>
    <row r="257" spans="4:12" s="29" customFormat="1" x14ac:dyDescent="0.2">
      <c r="D257" s="36"/>
      <c r="E257" s="36"/>
      <c r="F257" s="36"/>
      <c r="G257" s="36"/>
      <c r="H257" s="36"/>
      <c r="I257" s="36"/>
      <c r="J257" s="36"/>
      <c r="K257" s="36"/>
      <c r="L257" s="36"/>
    </row>
    <row r="258" spans="4:12" s="29" customFormat="1" x14ac:dyDescent="0.2">
      <c r="D258" s="36"/>
      <c r="E258" s="36"/>
      <c r="F258" s="36"/>
      <c r="G258" s="36"/>
      <c r="H258" s="36"/>
      <c r="I258" s="36"/>
      <c r="J258" s="36"/>
      <c r="K258" s="36"/>
      <c r="L258" s="36"/>
    </row>
    <row r="259" spans="4:12" s="29" customFormat="1" x14ac:dyDescent="0.2">
      <c r="D259" s="36"/>
      <c r="E259" s="36"/>
      <c r="F259" s="36"/>
      <c r="G259" s="36"/>
      <c r="H259" s="36"/>
      <c r="I259" s="36"/>
      <c r="J259" s="36"/>
      <c r="K259" s="36"/>
      <c r="L259" s="36"/>
    </row>
    <row r="260" spans="4:12" s="29" customFormat="1" x14ac:dyDescent="0.2">
      <c r="D260" s="36"/>
      <c r="E260" s="36"/>
      <c r="F260" s="36"/>
      <c r="G260" s="36"/>
      <c r="H260" s="36"/>
      <c r="I260" s="36"/>
      <c r="J260" s="36"/>
      <c r="K260" s="36"/>
      <c r="L260" s="36"/>
    </row>
    <row r="261" spans="4:12" s="29" customFormat="1" x14ac:dyDescent="0.2">
      <c r="D261" s="36"/>
      <c r="E261" s="36"/>
      <c r="F261" s="36"/>
      <c r="G261" s="36"/>
      <c r="H261" s="36"/>
      <c r="I261" s="36"/>
      <c r="J261" s="36"/>
      <c r="K261" s="36"/>
      <c r="L261" s="36"/>
    </row>
    <row r="262" spans="4:12" s="29" customFormat="1" x14ac:dyDescent="0.2">
      <c r="D262" s="36"/>
      <c r="E262" s="36"/>
      <c r="F262" s="36"/>
      <c r="G262" s="36"/>
      <c r="H262" s="36"/>
      <c r="I262" s="36"/>
      <c r="J262" s="36"/>
      <c r="K262" s="36"/>
      <c r="L262" s="36"/>
    </row>
    <row r="263" spans="4:12" s="29" customFormat="1" x14ac:dyDescent="0.2">
      <c r="D263" s="36"/>
      <c r="E263" s="36"/>
      <c r="F263" s="36"/>
      <c r="G263" s="36"/>
      <c r="H263" s="36"/>
      <c r="I263" s="36"/>
      <c r="J263" s="36"/>
      <c r="K263" s="36"/>
      <c r="L263" s="36"/>
    </row>
    <row r="264" spans="4:12" s="29" customFormat="1" x14ac:dyDescent="0.2">
      <c r="D264" s="36"/>
      <c r="E264" s="36"/>
      <c r="F264" s="36"/>
      <c r="G264" s="36"/>
      <c r="H264" s="36"/>
      <c r="I264" s="36"/>
      <c r="J264" s="36"/>
      <c r="K264" s="36"/>
      <c r="L264" s="36"/>
    </row>
    <row r="265" spans="4:12" s="29" customFormat="1" x14ac:dyDescent="0.2">
      <c r="D265" s="36"/>
      <c r="E265" s="36"/>
      <c r="F265" s="36"/>
      <c r="G265" s="36"/>
      <c r="H265" s="36"/>
      <c r="I265" s="36"/>
      <c r="J265" s="36"/>
      <c r="K265" s="36"/>
      <c r="L265" s="36"/>
    </row>
    <row r="266" spans="4:12" s="29" customFormat="1" x14ac:dyDescent="0.2">
      <c r="D266" s="36"/>
      <c r="E266" s="36"/>
      <c r="F266" s="36"/>
      <c r="G266" s="36"/>
      <c r="H266" s="36"/>
      <c r="I266" s="36"/>
      <c r="J266" s="36"/>
      <c r="K266" s="36"/>
      <c r="L266" s="36"/>
    </row>
    <row r="267" spans="4:12" s="29" customFormat="1" x14ac:dyDescent="0.2">
      <c r="D267" s="36"/>
      <c r="E267" s="36"/>
      <c r="F267" s="36"/>
      <c r="G267" s="36"/>
      <c r="H267" s="36"/>
      <c r="I267" s="36"/>
      <c r="J267" s="36"/>
      <c r="K267" s="36"/>
      <c r="L267" s="36"/>
    </row>
    <row r="268" spans="4:12" s="29" customFormat="1" x14ac:dyDescent="0.2">
      <c r="D268" s="36"/>
      <c r="E268" s="36"/>
      <c r="F268" s="36"/>
      <c r="G268" s="36"/>
      <c r="H268" s="36"/>
      <c r="I268" s="36"/>
      <c r="J268" s="36"/>
      <c r="K268" s="36"/>
      <c r="L268" s="36"/>
    </row>
    <row r="269" spans="4:12" s="29" customFormat="1" x14ac:dyDescent="0.2">
      <c r="D269" s="36"/>
      <c r="E269" s="36"/>
      <c r="F269" s="36"/>
      <c r="G269" s="36"/>
      <c r="H269" s="36"/>
      <c r="I269" s="36"/>
      <c r="J269" s="36"/>
      <c r="K269" s="36"/>
      <c r="L269" s="36"/>
    </row>
    <row r="270" spans="4:12" s="29" customFormat="1" x14ac:dyDescent="0.2">
      <c r="D270" s="36"/>
      <c r="E270" s="36"/>
      <c r="F270" s="36"/>
      <c r="G270" s="36"/>
      <c r="H270" s="36"/>
      <c r="I270" s="36"/>
      <c r="J270" s="36"/>
      <c r="K270" s="36"/>
      <c r="L270" s="36"/>
    </row>
    <row r="271" spans="4:12" s="29" customFormat="1" x14ac:dyDescent="0.2">
      <c r="D271" s="36"/>
      <c r="E271" s="36"/>
      <c r="F271" s="36"/>
      <c r="G271" s="36"/>
      <c r="H271" s="36"/>
      <c r="I271" s="36"/>
      <c r="J271" s="36"/>
      <c r="K271" s="36"/>
      <c r="L271" s="36"/>
    </row>
    <row r="272" spans="4:12" s="29" customFormat="1" x14ac:dyDescent="0.2">
      <c r="D272" s="36"/>
      <c r="E272" s="36"/>
      <c r="F272" s="36"/>
      <c r="G272" s="36"/>
      <c r="H272" s="36"/>
      <c r="I272" s="36"/>
      <c r="J272" s="36"/>
      <c r="K272" s="36"/>
      <c r="L272" s="36"/>
    </row>
    <row r="273" spans="4:12" s="29" customFormat="1" x14ac:dyDescent="0.2">
      <c r="D273" s="36"/>
      <c r="E273" s="36"/>
      <c r="F273" s="36"/>
      <c r="G273" s="36"/>
      <c r="H273" s="36"/>
      <c r="I273" s="36"/>
      <c r="J273" s="36"/>
      <c r="K273" s="36"/>
      <c r="L273" s="36"/>
    </row>
    <row r="274" spans="4:12" s="29" customFormat="1" x14ac:dyDescent="0.2">
      <c r="D274" s="36"/>
      <c r="E274" s="36"/>
      <c r="F274" s="36"/>
      <c r="G274" s="36"/>
      <c r="H274" s="36"/>
      <c r="I274" s="36"/>
      <c r="J274" s="36"/>
      <c r="K274" s="36"/>
      <c r="L274" s="36"/>
    </row>
    <row r="275" spans="4:12" s="29" customFormat="1" x14ac:dyDescent="0.2">
      <c r="D275" s="36"/>
      <c r="E275" s="36"/>
      <c r="F275" s="36"/>
      <c r="G275" s="36"/>
      <c r="H275" s="36"/>
      <c r="I275" s="36"/>
      <c r="J275" s="36"/>
      <c r="K275" s="36"/>
      <c r="L275" s="36"/>
    </row>
    <row r="276" spans="4:12" s="29" customFormat="1" x14ac:dyDescent="0.2">
      <c r="D276" s="36"/>
      <c r="E276" s="36"/>
      <c r="F276" s="36"/>
      <c r="G276" s="36"/>
      <c r="H276" s="36"/>
      <c r="I276" s="36"/>
      <c r="J276" s="36"/>
      <c r="K276" s="36"/>
      <c r="L276" s="36"/>
    </row>
    <row r="277" spans="4:12" s="29" customFormat="1" x14ac:dyDescent="0.2">
      <c r="D277" s="36"/>
      <c r="E277" s="36"/>
      <c r="F277" s="36"/>
      <c r="G277" s="36"/>
      <c r="H277" s="36"/>
      <c r="I277" s="36"/>
      <c r="J277" s="36"/>
      <c r="K277" s="36"/>
      <c r="L277" s="36"/>
    </row>
    <row r="278" spans="4:12" s="29" customFormat="1" x14ac:dyDescent="0.2">
      <c r="D278" s="36"/>
      <c r="E278" s="36"/>
      <c r="F278" s="36"/>
      <c r="G278" s="36"/>
      <c r="H278" s="36"/>
      <c r="I278" s="36"/>
      <c r="J278" s="36"/>
      <c r="K278" s="36"/>
      <c r="L278" s="36"/>
    </row>
    <row r="279" spans="4:12" s="29" customFormat="1" x14ac:dyDescent="0.2">
      <c r="D279" s="36"/>
      <c r="E279" s="36"/>
      <c r="F279" s="36"/>
      <c r="G279" s="36"/>
      <c r="H279" s="36"/>
      <c r="I279" s="36"/>
      <c r="J279" s="36"/>
      <c r="K279" s="36"/>
      <c r="L279" s="36"/>
    </row>
    <row r="280" spans="4:12" s="29" customFormat="1" x14ac:dyDescent="0.2">
      <c r="D280" s="36"/>
      <c r="E280" s="36"/>
      <c r="F280" s="36"/>
      <c r="G280" s="36"/>
      <c r="H280" s="36"/>
      <c r="I280" s="36"/>
      <c r="J280" s="36"/>
      <c r="K280" s="36"/>
      <c r="L280" s="36"/>
    </row>
    <row r="281" spans="4:12" s="29" customFormat="1" x14ac:dyDescent="0.2">
      <c r="D281" s="36"/>
      <c r="E281" s="36"/>
      <c r="F281" s="36"/>
      <c r="G281" s="36"/>
      <c r="H281" s="36"/>
      <c r="I281" s="36"/>
      <c r="J281" s="36"/>
      <c r="K281" s="36"/>
      <c r="L281" s="36"/>
    </row>
    <row r="282" spans="4:12" s="29" customFormat="1" x14ac:dyDescent="0.2">
      <c r="D282" s="36"/>
      <c r="E282" s="36"/>
      <c r="F282" s="36"/>
      <c r="G282" s="36"/>
      <c r="H282" s="36"/>
      <c r="I282" s="36"/>
      <c r="J282" s="36"/>
      <c r="K282" s="36"/>
      <c r="L282" s="36"/>
    </row>
    <row r="283" spans="4:12" s="29" customFormat="1" x14ac:dyDescent="0.2">
      <c r="D283" s="36"/>
      <c r="E283" s="36"/>
      <c r="F283" s="36"/>
      <c r="G283" s="36"/>
      <c r="H283" s="36"/>
      <c r="I283" s="36"/>
      <c r="J283" s="36"/>
      <c r="K283" s="36"/>
      <c r="L283" s="36"/>
    </row>
    <row r="284" spans="4:12" s="29" customFormat="1" x14ac:dyDescent="0.2">
      <c r="D284" s="36"/>
      <c r="E284" s="36"/>
      <c r="F284" s="36"/>
      <c r="G284" s="36"/>
      <c r="H284" s="36"/>
      <c r="I284" s="36"/>
      <c r="J284" s="36"/>
      <c r="K284" s="36"/>
      <c r="L284" s="36"/>
    </row>
    <row r="285" spans="4:12" s="29" customFormat="1" x14ac:dyDescent="0.2">
      <c r="D285" s="36"/>
      <c r="E285" s="36"/>
      <c r="F285" s="36"/>
      <c r="G285" s="36"/>
      <c r="H285" s="36"/>
      <c r="I285" s="36"/>
      <c r="J285" s="36"/>
      <c r="K285" s="36"/>
      <c r="L285" s="36"/>
    </row>
    <row r="286" spans="4:12" s="29" customFormat="1" x14ac:dyDescent="0.2">
      <c r="D286" s="36"/>
      <c r="E286" s="36"/>
      <c r="F286" s="36"/>
      <c r="G286" s="36"/>
      <c r="H286" s="36"/>
      <c r="I286" s="36"/>
      <c r="J286" s="36"/>
      <c r="K286" s="36"/>
      <c r="L286" s="36"/>
    </row>
    <row r="287" spans="4:12" s="29" customFormat="1" x14ac:dyDescent="0.2">
      <c r="D287" s="36"/>
      <c r="E287" s="36"/>
      <c r="F287" s="36"/>
      <c r="G287" s="36"/>
      <c r="H287" s="36"/>
      <c r="I287" s="36"/>
      <c r="J287" s="36"/>
      <c r="K287" s="36"/>
      <c r="L287" s="36"/>
    </row>
    <row r="288" spans="4:12" s="29" customFormat="1" x14ac:dyDescent="0.2">
      <c r="D288" s="36"/>
      <c r="E288" s="36"/>
      <c r="F288" s="36"/>
      <c r="G288" s="36"/>
      <c r="H288" s="36"/>
      <c r="I288" s="36"/>
      <c r="J288" s="36"/>
      <c r="K288" s="36"/>
      <c r="L288" s="36"/>
    </row>
    <row r="289" spans="4:12" s="29" customFormat="1" x14ac:dyDescent="0.2">
      <c r="D289" s="36"/>
      <c r="E289" s="36"/>
      <c r="F289" s="36"/>
      <c r="G289" s="36"/>
      <c r="H289" s="36"/>
      <c r="I289" s="36"/>
      <c r="J289" s="36"/>
      <c r="K289" s="36"/>
      <c r="L289" s="36"/>
    </row>
    <row r="290" spans="4:12" s="29" customFormat="1" x14ac:dyDescent="0.2">
      <c r="D290" s="36"/>
      <c r="E290" s="36"/>
      <c r="F290" s="36"/>
      <c r="G290" s="36"/>
      <c r="H290" s="36"/>
      <c r="I290" s="36"/>
      <c r="J290" s="36"/>
      <c r="K290" s="36"/>
      <c r="L290" s="36"/>
    </row>
    <row r="291" spans="4:12" s="29" customFormat="1" x14ac:dyDescent="0.2">
      <c r="D291" s="36"/>
      <c r="E291" s="36"/>
      <c r="F291" s="36"/>
      <c r="G291" s="36"/>
      <c r="H291" s="36"/>
      <c r="I291" s="36"/>
      <c r="J291" s="36"/>
      <c r="K291" s="36"/>
      <c r="L291" s="36"/>
    </row>
    <row r="292" spans="4:12" s="29" customFormat="1" x14ac:dyDescent="0.2">
      <c r="D292" s="36"/>
      <c r="E292" s="36"/>
      <c r="F292" s="36"/>
      <c r="G292" s="36"/>
      <c r="H292" s="36"/>
      <c r="I292" s="36"/>
      <c r="J292" s="36"/>
      <c r="K292" s="36"/>
      <c r="L292" s="36"/>
    </row>
    <row r="293" spans="4:12" s="29" customFormat="1" x14ac:dyDescent="0.2">
      <c r="D293" s="36"/>
      <c r="E293" s="36"/>
      <c r="F293" s="36"/>
      <c r="G293" s="36"/>
      <c r="H293" s="36"/>
      <c r="I293" s="36"/>
      <c r="J293" s="36"/>
      <c r="K293" s="36"/>
      <c r="L293" s="36"/>
    </row>
    <row r="294" spans="4:12" s="29" customFormat="1" x14ac:dyDescent="0.2">
      <c r="D294" s="36"/>
      <c r="E294" s="36"/>
      <c r="F294" s="36"/>
      <c r="G294" s="36"/>
      <c r="H294" s="36"/>
      <c r="I294" s="36"/>
      <c r="J294" s="36"/>
      <c r="K294" s="36"/>
      <c r="L294" s="36"/>
    </row>
    <row r="295" spans="4:12" s="29" customFormat="1" x14ac:dyDescent="0.2">
      <c r="D295" s="36"/>
      <c r="E295" s="36"/>
      <c r="F295" s="36"/>
      <c r="G295" s="36"/>
      <c r="H295" s="36"/>
      <c r="I295" s="36"/>
      <c r="J295" s="36"/>
      <c r="K295" s="36"/>
      <c r="L295" s="36"/>
    </row>
    <row r="296" spans="4:12" s="29" customFormat="1" x14ac:dyDescent="0.2">
      <c r="D296" s="36"/>
      <c r="E296" s="36"/>
      <c r="F296" s="36"/>
      <c r="G296" s="36"/>
      <c r="H296" s="36"/>
      <c r="I296" s="36"/>
      <c r="J296" s="36"/>
      <c r="K296" s="36"/>
      <c r="L296" s="36"/>
    </row>
    <row r="297" spans="4:12" s="29" customFormat="1" x14ac:dyDescent="0.2">
      <c r="D297" s="36"/>
      <c r="E297" s="36"/>
      <c r="F297" s="36"/>
      <c r="G297" s="36"/>
      <c r="H297" s="36"/>
      <c r="I297" s="36"/>
      <c r="J297" s="36"/>
      <c r="K297" s="36"/>
      <c r="L297" s="36"/>
    </row>
    <row r="298" spans="4:12" s="29" customFormat="1" x14ac:dyDescent="0.2">
      <c r="D298" s="36"/>
      <c r="E298" s="36"/>
      <c r="F298" s="36"/>
      <c r="G298" s="36"/>
      <c r="H298" s="36"/>
      <c r="I298" s="36"/>
      <c r="J298" s="36"/>
      <c r="K298" s="36"/>
      <c r="L298" s="36"/>
    </row>
    <row r="299" spans="4:12" s="29" customFormat="1" x14ac:dyDescent="0.2">
      <c r="D299" s="36"/>
      <c r="E299" s="36"/>
      <c r="F299" s="36"/>
      <c r="G299" s="36"/>
      <c r="H299" s="36"/>
      <c r="I299" s="36"/>
      <c r="J299" s="36"/>
      <c r="K299" s="36"/>
      <c r="L299" s="36"/>
    </row>
    <row r="300" spans="4:12" s="29" customFormat="1" x14ac:dyDescent="0.2">
      <c r="D300" s="36"/>
      <c r="E300" s="36"/>
      <c r="F300" s="36"/>
      <c r="G300" s="36"/>
      <c r="H300" s="36"/>
      <c r="I300" s="36"/>
      <c r="J300" s="36"/>
      <c r="K300" s="36"/>
      <c r="L300" s="36"/>
    </row>
    <row r="301" spans="4:12" s="29" customFormat="1" x14ac:dyDescent="0.2">
      <c r="D301" s="36"/>
      <c r="E301" s="36"/>
      <c r="F301" s="36"/>
      <c r="G301" s="36"/>
      <c r="H301" s="36"/>
      <c r="I301" s="36"/>
      <c r="J301" s="36"/>
      <c r="K301" s="36"/>
      <c r="L301" s="36"/>
    </row>
    <row r="302" spans="4:12" s="29" customFormat="1" x14ac:dyDescent="0.2">
      <c r="D302" s="36"/>
      <c r="E302" s="36"/>
      <c r="F302" s="36"/>
      <c r="G302" s="36"/>
      <c r="H302" s="36"/>
      <c r="I302" s="36"/>
      <c r="J302" s="36"/>
      <c r="K302" s="36"/>
      <c r="L302" s="36"/>
    </row>
    <row r="303" spans="4:12" s="29" customFormat="1" x14ac:dyDescent="0.2">
      <c r="D303" s="36"/>
      <c r="E303" s="36"/>
      <c r="F303" s="36"/>
      <c r="G303" s="36"/>
      <c r="H303" s="36"/>
      <c r="I303" s="36"/>
      <c r="J303" s="36"/>
      <c r="K303" s="36"/>
      <c r="L303" s="36"/>
    </row>
    <row r="304" spans="4:12" s="29" customFormat="1" x14ac:dyDescent="0.2">
      <c r="D304" s="36"/>
      <c r="E304" s="36"/>
      <c r="F304" s="36"/>
      <c r="G304" s="36"/>
      <c r="H304" s="36"/>
      <c r="I304" s="36"/>
      <c r="J304" s="36"/>
      <c r="K304" s="36"/>
      <c r="L304" s="36"/>
    </row>
    <row r="305" spans="4:12" s="29" customFormat="1" x14ac:dyDescent="0.2">
      <c r="D305" s="36"/>
      <c r="E305" s="36"/>
      <c r="F305" s="36"/>
      <c r="G305" s="36"/>
      <c r="H305" s="36"/>
      <c r="I305" s="36"/>
      <c r="J305" s="36"/>
      <c r="K305" s="36"/>
      <c r="L305" s="36"/>
    </row>
    <row r="306" spans="4:12" s="29" customFormat="1" x14ac:dyDescent="0.2">
      <c r="D306" s="36"/>
      <c r="E306" s="36"/>
      <c r="F306" s="36"/>
      <c r="G306" s="36"/>
      <c r="H306" s="36"/>
      <c r="I306" s="36"/>
      <c r="J306" s="36"/>
      <c r="K306" s="36"/>
      <c r="L306" s="36"/>
    </row>
    <row r="307" spans="4:12" s="29" customFormat="1" x14ac:dyDescent="0.2">
      <c r="D307" s="36"/>
      <c r="E307" s="36"/>
      <c r="F307" s="36"/>
      <c r="G307" s="36"/>
      <c r="H307" s="36"/>
      <c r="I307" s="36"/>
      <c r="J307" s="36"/>
      <c r="K307" s="36"/>
      <c r="L307" s="36"/>
    </row>
    <row r="308" spans="4:12" s="29" customFormat="1" x14ac:dyDescent="0.2">
      <c r="D308" s="36"/>
      <c r="E308" s="36"/>
      <c r="F308" s="36"/>
      <c r="G308" s="36"/>
      <c r="H308" s="36"/>
      <c r="I308" s="36"/>
      <c r="J308" s="36"/>
      <c r="K308" s="36"/>
      <c r="L308" s="36"/>
    </row>
    <row r="309" spans="4:12" s="29" customFormat="1" x14ac:dyDescent="0.2">
      <c r="D309" s="36"/>
      <c r="E309" s="36"/>
      <c r="F309" s="36"/>
      <c r="G309" s="36"/>
      <c r="H309" s="36"/>
      <c r="I309" s="36"/>
      <c r="J309" s="36"/>
      <c r="K309" s="36"/>
      <c r="L309" s="36"/>
    </row>
    <row r="310" spans="4:12" s="29" customFormat="1" x14ac:dyDescent="0.2">
      <c r="D310" s="36"/>
      <c r="E310" s="36"/>
      <c r="F310" s="36"/>
      <c r="G310" s="36"/>
      <c r="H310" s="36"/>
      <c r="I310" s="36"/>
      <c r="J310" s="36"/>
      <c r="K310" s="36"/>
      <c r="L310" s="36"/>
    </row>
    <row r="311" spans="4:12" s="29" customFormat="1" x14ac:dyDescent="0.2">
      <c r="D311" s="36"/>
      <c r="E311" s="36"/>
      <c r="F311" s="36"/>
      <c r="G311" s="36"/>
      <c r="H311" s="36"/>
      <c r="I311" s="36"/>
      <c r="J311" s="36"/>
      <c r="K311" s="36"/>
      <c r="L311" s="36"/>
    </row>
    <row r="312" spans="4:12" s="29" customFormat="1" x14ac:dyDescent="0.2">
      <c r="D312" s="36"/>
      <c r="E312" s="36"/>
      <c r="F312" s="36"/>
      <c r="G312" s="36"/>
      <c r="H312" s="36"/>
      <c r="I312" s="36"/>
      <c r="J312" s="36"/>
      <c r="K312" s="36"/>
      <c r="L312" s="36"/>
    </row>
    <row r="313" spans="4:12" s="29" customFormat="1" x14ac:dyDescent="0.2">
      <c r="D313" s="36"/>
      <c r="E313" s="36"/>
      <c r="F313" s="36"/>
      <c r="G313" s="36"/>
      <c r="H313" s="36"/>
      <c r="I313" s="36"/>
      <c r="J313" s="36"/>
      <c r="K313" s="36"/>
      <c r="L313" s="36"/>
    </row>
    <row r="314" spans="4:12" s="29" customFormat="1" x14ac:dyDescent="0.2">
      <c r="D314" s="36"/>
      <c r="E314" s="36"/>
      <c r="F314" s="36"/>
      <c r="G314" s="36"/>
      <c r="H314" s="36"/>
      <c r="I314" s="36"/>
      <c r="J314" s="36"/>
      <c r="K314" s="36"/>
      <c r="L314" s="36"/>
    </row>
    <row r="315" spans="4:12" s="29" customFormat="1" x14ac:dyDescent="0.2">
      <c r="D315" s="36"/>
      <c r="E315" s="36"/>
      <c r="F315" s="36"/>
      <c r="G315" s="36"/>
      <c r="H315" s="36"/>
      <c r="I315" s="36"/>
      <c r="J315" s="36"/>
      <c r="K315" s="36"/>
      <c r="L315" s="36"/>
    </row>
    <row r="316" spans="4:12" s="29" customFormat="1" x14ac:dyDescent="0.2">
      <c r="D316" s="36"/>
      <c r="E316" s="36"/>
      <c r="F316" s="36"/>
      <c r="G316" s="36"/>
      <c r="H316" s="36"/>
      <c r="I316" s="36"/>
      <c r="J316" s="36"/>
      <c r="K316" s="36"/>
      <c r="L316" s="36"/>
    </row>
    <row r="317" spans="4:12" s="29" customFormat="1" x14ac:dyDescent="0.2">
      <c r="D317" s="36"/>
      <c r="E317" s="36"/>
      <c r="F317" s="36"/>
      <c r="G317" s="36"/>
      <c r="H317" s="36"/>
      <c r="I317" s="36"/>
      <c r="J317" s="36"/>
      <c r="K317" s="36"/>
      <c r="L317" s="36"/>
    </row>
    <row r="318" spans="4:12" s="29" customFormat="1" x14ac:dyDescent="0.2">
      <c r="D318" s="36"/>
      <c r="E318" s="36"/>
      <c r="F318" s="36"/>
      <c r="G318" s="36"/>
      <c r="H318" s="36"/>
      <c r="I318" s="36"/>
      <c r="J318" s="36"/>
      <c r="K318" s="36"/>
      <c r="L318" s="36"/>
    </row>
    <row r="319" spans="4:12" s="29" customFormat="1" x14ac:dyDescent="0.2">
      <c r="D319" s="36"/>
      <c r="E319" s="36"/>
      <c r="F319" s="36"/>
      <c r="G319" s="36"/>
      <c r="H319" s="36"/>
      <c r="I319" s="36"/>
      <c r="J319" s="36"/>
      <c r="K319" s="36"/>
      <c r="L319" s="36"/>
    </row>
    <row r="320" spans="4:12" s="29" customFormat="1" x14ac:dyDescent="0.2">
      <c r="D320" s="36"/>
      <c r="E320" s="36"/>
      <c r="F320" s="36"/>
      <c r="G320" s="36"/>
      <c r="H320" s="36"/>
      <c r="I320" s="36"/>
      <c r="J320" s="36"/>
      <c r="K320" s="36"/>
      <c r="L320" s="36"/>
    </row>
    <row r="321" spans="4:12" s="29" customFormat="1" x14ac:dyDescent="0.2">
      <c r="D321" s="36"/>
      <c r="E321" s="36"/>
      <c r="F321" s="36"/>
      <c r="G321" s="36"/>
      <c r="H321" s="36"/>
      <c r="I321" s="36"/>
      <c r="J321" s="36"/>
      <c r="K321" s="36"/>
      <c r="L321" s="36"/>
    </row>
    <row r="322" spans="4:12" s="29" customFormat="1" x14ac:dyDescent="0.2">
      <c r="D322" s="36"/>
      <c r="E322" s="36"/>
      <c r="F322" s="36"/>
      <c r="G322" s="36"/>
      <c r="H322" s="36"/>
      <c r="I322" s="36"/>
      <c r="J322" s="36"/>
      <c r="K322" s="36"/>
      <c r="L322" s="36"/>
    </row>
    <row r="323" spans="4:12" s="29" customFormat="1" x14ac:dyDescent="0.2">
      <c r="D323" s="36"/>
      <c r="E323" s="36"/>
      <c r="F323" s="36"/>
      <c r="G323" s="36"/>
      <c r="H323" s="36"/>
      <c r="I323" s="36"/>
      <c r="J323" s="36"/>
      <c r="K323" s="36"/>
      <c r="L323" s="36"/>
    </row>
    <row r="324" spans="4:12" s="29" customFormat="1" x14ac:dyDescent="0.2">
      <c r="D324" s="36"/>
      <c r="E324" s="36"/>
      <c r="F324" s="36"/>
      <c r="G324" s="36"/>
      <c r="H324" s="36"/>
      <c r="I324" s="36"/>
      <c r="J324" s="36"/>
      <c r="K324" s="36"/>
      <c r="L324" s="36"/>
    </row>
    <row r="325" spans="4:12" s="29" customFormat="1" x14ac:dyDescent="0.2">
      <c r="D325" s="36"/>
      <c r="E325" s="36"/>
      <c r="F325" s="36"/>
      <c r="G325" s="36"/>
      <c r="H325" s="36"/>
      <c r="I325" s="36"/>
      <c r="J325" s="36"/>
      <c r="K325" s="36"/>
      <c r="L325" s="36"/>
    </row>
    <row r="326" spans="4:12" s="29" customFormat="1" x14ac:dyDescent="0.2">
      <c r="D326" s="36"/>
      <c r="E326" s="36"/>
      <c r="F326" s="36"/>
      <c r="G326" s="36"/>
      <c r="H326" s="36"/>
      <c r="I326" s="36"/>
      <c r="J326" s="36"/>
      <c r="K326" s="36"/>
      <c r="L326" s="36"/>
    </row>
    <row r="327" spans="4:12" s="29" customFormat="1" x14ac:dyDescent="0.2">
      <c r="D327" s="36"/>
      <c r="E327" s="36"/>
      <c r="F327" s="36"/>
      <c r="G327" s="36"/>
      <c r="H327" s="36"/>
      <c r="I327" s="36"/>
      <c r="J327" s="36"/>
      <c r="K327" s="36"/>
      <c r="L327" s="36"/>
    </row>
    <row r="328" spans="4:12" s="29" customFormat="1" x14ac:dyDescent="0.2">
      <c r="D328" s="36"/>
      <c r="E328" s="36"/>
      <c r="F328" s="36"/>
      <c r="G328" s="36"/>
      <c r="H328" s="36"/>
      <c r="I328" s="36"/>
      <c r="J328" s="36"/>
      <c r="K328" s="36"/>
      <c r="L328" s="36"/>
    </row>
    <row r="329" spans="4:12" s="29" customFormat="1" x14ac:dyDescent="0.2">
      <c r="D329" s="36"/>
      <c r="E329" s="36"/>
      <c r="F329" s="36"/>
      <c r="G329" s="36"/>
      <c r="H329" s="36"/>
      <c r="I329" s="36"/>
      <c r="J329" s="36"/>
      <c r="K329" s="36"/>
      <c r="L329" s="36"/>
    </row>
    <row r="330" spans="4:12" s="29" customFormat="1" x14ac:dyDescent="0.2">
      <c r="D330" s="36"/>
      <c r="E330" s="36"/>
      <c r="F330" s="36"/>
      <c r="G330" s="36"/>
      <c r="H330" s="36"/>
      <c r="I330" s="36"/>
      <c r="J330" s="36"/>
      <c r="K330" s="36"/>
      <c r="L330" s="36"/>
    </row>
    <row r="331" spans="4:12" s="29" customFormat="1" x14ac:dyDescent="0.2">
      <c r="D331" s="36"/>
      <c r="E331" s="36"/>
      <c r="F331" s="36"/>
      <c r="G331" s="36"/>
      <c r="H331" s="36"/>
      <c r="I331" s="36"/>
      <c r="J331" s="36"/>
      <c r="K331" s="36"/>
      <c r="L331" s="36"/>
    </row>
    <row r="332" spans="4:12" s="29" customFormat="1" x14ac:dyDescent="0.2">
      <c r="D332" s="36"/>
      <c r="E332" s="36"/>
      <c r="F332" s="36"/>
      <c r="G332" s="36"/>
      <c r="H332" s="36"/>
      <c r="I332" s="36"/>
      <c r="J332" s="36"/>
      <c r="K332" s="36"/>
      <c r="L332" s="36"/>
    </row>
    <row r="333" spans="4:12" s="29" customFormat="1" x14ac:dyDescent="0.2">
      <c r="D333" s="36"/>
      <c r="E333" s="36"/>
      <c r="F333" s="36"/>
      <c r="G333" s="36"/>
      <c r="H333" s="36"/>
      <c r="I333" s="36"/>
      <c r="J333" s="36"/>
      <c r="K333" s="36"/>
      <c r="L333" s="36"/>
    </row>
    <row r="334" spans="4:12" s="29" customFormat="1" x14ac:dyDescent="0.2">
      <c r="D334" s="36"/>
      <c r="E334" s="36"/>
      <c r="F334" s="36"/>
      <c r="G334" s="36"/>
      <c r="H334" s="36"/>
      <c r="I334" s="36"/>
      <c r="J334" s="36"/>
      <c r="K334" s="36"/>
      <c r="L334" s="36"/>
    </row>
    <row r="335" spans="4:12" s="29" customFormat="1" x14ac:dyDescent="0.2">
      <c r="D335" s="36"/>
      <c r="E335" s="36"/>
      <c r="F335" s="36"/>
      <c r="G335" s="36"/>
      <c r="H335" s="36"/>
      <c r="I335" s="36"/>
      <c r="J335" s="36"/>
      <c r="K335" s="36"/>
      <c r="L335" s="36"/>
    </row>
    <row r="336" spans="4:12" s="29" customFormat="1" x14ac:dyDescent="0.2">
      <c r="D336" s="36"/>
      <c r="E336" s="36"/>
      <c r="F336" s="36"/>
      <c r="G336" s="36"/>
      <c r="H336" s="36"/>
      <c r="I336" s="36"/>
      <c r="J336" s="36"/>
      <c r="K336" s="36"/>
      <c r="L336" s="36"/>
    </row>
    <row r="337" spans="4:12" s="29" customFormat="1" x14ac:dyDescent="0.2">
      <c r="D337" s="36"/>
      <c r="E337" s="36"/>
      <c r="F337" s="36"/>
      <c r="G337" s="36"/>
      <c r="H337" s="36"/>
      <c r="I337" s="36"/>
      <c r="J337" s="36"/>
      <c r="K337" s="36"/>
      <c r="L337" s="36"/>
    </row>
    <row r="338" spans="4:12" s="29" customFormat="1" x14ac:dyDescent="0.2">
      <c r="D338" s="36"/>
      <c r="E338" s="36"/>
      <c r="F338" s="36"/>
      <c r="G338" s="36"/>
      <c r="H338" s="36"/>
      <c r="I338" s="36"/>
      <c r="J338" s="36"/>
      <c r="K338" s="36"/>
      <c r="L338" s="36"/>
    </row>
    <row r="339" spans="4:12" s="29" customFormat="1" x14ac:dyDescent="0.2">
      <c r="D339" s="36"/>
      <c r="E339" s="36"/>
      <c r="F339" s="36"/>
      <c r="G339" s="36"/>
      <c r="H339" s="36"/>
      <c r="I339" s="36"/>
      <c r="J339" s="36"/>
      <c r="K339" s="36"/>
      <c r="L339" s="36"/>
    </row>
    <row r="340" spans="4:12" s="29" customFormat="1" x14ac:dyDescent="0.2">
      <c r="D340" s="36"/>
      <c r="E340" s="36"/>
      <c r="F340" s="36"/>
      <c r="G340" s="36"/>
      <c r="H340" s="36"/>
      <c r="I340" s="36"/>
      <c r="J340" s="36"/>
      <c r="K340" s="36"/>
      <c r="L340" s="36"/>
    </row>
    <row r="341" spans="4:12" s="29" customFormat="1" x14ac:dyDescent="0.2">
      <c r="D341" s="36"/>
      <c r="E341" s="36"/>
      <c r="F341" s="36"/>
      <c r="G341" s="36"/>
      <c r="H341" s="36"/>
      <c r="I341" s="36"/>
      <c r="J341" s="36"/>
      <c r="K341" s="36"/>
      <c r="L341" s="36"/>
    </row>
    <row r="342" spans="4:12" s="29" customFormat="1" x14ac:dyDescent="0.2">
      <c r="D342" s="36"/>
      <c r="E342" s="36"/>
      <c r="F342" s="36"/>
      <c r="G342" s="36"/>
      <c r="H342" s="36"/>
      <c r="I342" s="36"/>
      <c r="J342" s="36"/>
      <c r="K342" s="36"/>
      <c r="L342" s="36"/>
    </row>
    <row r="343" spans="4:12" s="29" customFormat="1" x14ac:dyDescent="0.2">
      <c r="D343" s="36"/>
      <c r="E343" s="36"/>
      <c r="F343" s="36"/>
      <c r="G343" s="36"/>
      <c r="H343" s="36"/>
      <c r="I343" s="36"/>
      <c r="J343" s="36"/>
      <c r="K343" s="36"/>
      <c r="L343" s="36"/>
    </row>
    <row r="344" spans="4:12" s="29" customFormat="1" x14ac:dyDescent="0.2">
      <c r="D344" s="36"/>
      <c r="E344" s="36"/>
      <c r="F344" s="36"/>
      <c r="G344" s="36"/>
      <c r="H344" s="36"/>
      <c r="I344" s="36"/>
      <c r="J344" s="36"/>
      <c r="K344" s="36"/>
      <c r="L344" s="36"/>
    </row>
    <row r="345" spans="4:12" s="29" customFormat="1" x14ac:dyDescent="0.2">
      <c r="D345" s="36"/>
      <c r="E345" s="36"/>
      <c r="F345" s="36"/>
      <c r="G345" s="36"/>
      <c r="H345" s="36"/>
      <c r="I345" s="36"/>
      <c r="J345" s="36"/>
      <c r="K345" s="36"/>
      <c r="L345" s="36"/>
    </row>
    <row r="346" spans="4:12" s="29" customFormat="1" x14ac:dyDescent="0.2">
      <c r="D346" s="36"/>
      <c r="E346" s="36"/>
      <c r="F346" s="36"/>
      <c r="G346" s="36"/>
      <c r="H346" s="36"/>
      <c r="I346" s="36"/>
      <c r="J346" s="36"/>
      <c r="K346" s="36"/>
      <c r="L346" s="36"/>
    </row>
    <row r="347" spans="4:12" s="29" customFormat="1" x14ac:dyDescent="0.2">
      <c r="D347" s="36"/>
      <c r="E347" s="36"/>
      <c r="F347" s="36"/>
      <c r="G347" s="36"/>
      <c r="H347" s="36"/>
      <c r="I347" s="36"/>
      <c r="J347" s="36"/>
      <c r="K347" s="36"/>
      <c r="L347" s="36"/>
    </row>
    <row r="348" spans="4:12" s="29" customFormat="1" x14ac:dyDescent="0.2">
      <c r="D348" s="36"/>
      <c r="E348" s="36"/>
      <c r="F348" s="36"/>
      <c r="G348" s="36"/>
      <c r="H348" s="36"/>
      <c r="I348" s="36"/>
      <c r="J348" s="36"/>
      <c r="K348" s="36"/>
      <c r="L348" s="36"/>
    </row>
    <row r="349" spans="4:12" s="29" customFormat="1" x14ac:dyDescent="0.2">
      <c r="D349" s="36"/>
      <c r="E349" s="36"/>
      <c r="F349" s="36"/>
      <c r="G349" s="36"/>
      <c r="H349" s="36"/>
      <c r="I349" s="36"/>
      <c r="J349" s="36"/>
      <c r="K349" s="36"/>
      <c r="L349" s="36"/>
    </row>
    <row r="350" spans="4:12" s="29" customFormat="1" x14ac:dyDescent="0.2">
      <c r="D350" s="36"/>
      <c r="E350" s="36"/>
      <c r="F350" s="36"/>
      <c r="G350" s="36"/>
      <c r="H350" s="36"/>
      <c r="I350" s="36"/>
      <c r="J350" s="36"/>
      <c r="K350" s="36"/>
      <c r="L350" s="36"/>
    </row>
    <row r="351" spans="4:12" s="29" customFormat="1" x14ac:dyDescent="0.2">
      <c r="D351" s="36"/>
      <c r="E351" s="36"/>
      <c r="F351" s="36"/>
      <c r="G351" s="36"/>
      <c r="H351" s="36"/>
      <c r="I351" s="36"/>
      <c r="J351" s="36"/>
      <c r="K351" s="36"/>
      <c r="L351" s="36"/>
    </row>
    <row r="352" spans="4:12" s="29" customFormat="1" x14ac:dyDescent="0.2">
      <c r="D352" s="36"/>
      <c r="E352" s="36"/>
      <c r="F352" s="36"/>
      <c r="G352" s="36"/>
      <c r="H352" s="36"/>
      <c r="I352" s="36"/>
      <c r="J352" s="36"/>
      <c r="K352" s="36"/>
      <c r="L352" s="36"/>
    </row>
    <row r="353" spans="4:12" s="29" customFormat="1" x14ac:dyDescent="0.2">
      <c r="D353" s="36"/>
      <c r="E353" s="36"/>
      <c r="F353" s="36"/>
      <c r="G353" s="36"/>
      <c r="H353" s="36"/>
      <c r="I353" s="36"/>
      <c r="J353" s="36"/>
      <c r="K353" s="36"/>
      <c r="L353" s="36"/>
    </row>
    <row r="354" spans="4:12" s="29" customFormat="1" x14ac:dyDescent="0.2">
      <c r="D354" s="36"/>
      <c r="E354" s="36"/>
      <c r="F354" s="36"/>
      <c r="G354" s="36"/>
      <c r="H354" s="36"/>
      <c r="I354" s="36"/>
      <c r="J354" s="36"/>
      <c r="K354" s="36"/>
      <c r="L354" s="36"/>
    </row>
    <row r="355" spans="4:12" s="29" customFormat="1" x14ac:dyDescent="0.2">
      <c r="D355" s="36"/>
      <c r="E355" s="36"/>
      <c r="F355" s="36"/>
      <c r="G355" s="36"/>
      <c r="H355" s="36"/>
      <c r="I355" s="36"/>
      <c r="J355" s="36"/>
      <c r="K355" s="36"/>
      <c r="L355" s="36"/>
    </row>
    <row r="356" spans="4:12" s="29" customFormat="1" x14ac:dyDescent="0.2">
      <c r="D356" s="36"/>
      <c r="E356" s="36"/>
      <c r="F356" s="36"/>
      <c r="G356" s="36"/>
      <c r="H356" s="36"/>
      <c r="I356" s="36"/>
      <c r="J356" s="36"/>
      <c r="K356" s="36"/>
      <c r="L356" s="36"/>
    </row>
    <row r="357" spans="4:12" s="29" customFormat="1" x14ac:dyDescent="0.2">
      <c r="D357" s="36"/>
      <c r="E357" s="36"/>
      <c r="F357" s="36"/>
      <c r="G357" s="36"/>
      <c r="H357" s="36"/>
      <c r="I357" s="36"/>
      <c r="J357" s="36"/>
      <c r="K357" s="36"/>
      <c r="L357" s="36"/>
    </row>
    <row r="358" spans="4:12" s="29" customFormat="1" x14ac:dyDescent="0.2">
      <c r="D358" s="36"/>
      <c r="E358" s="36"/>
      <c r="F358" s="36"/>
      <c r="G358" s="36"/>
      <c r="H358" s="36"/>
      <c r="I358" s="36"/>
      <c r="J358" s="36"/>
      <c r="K358" s="36"/>
      <c r="L358" s="36"/>
    </row>
    <row r="359" spans="4:12" s="29" customFormat="1" x14ac:dyDescent="0.2">
      <c r="D359" s="36"/>
      <c r="E359" s="36"/>
      <c r="F359" s="36"/>
      <c r="G359" s="36"/>
      <c r="H359" s="36"/>
      <c r="I359" s="36"/>
      <c r="J359" s="36"/>
      <c r="K359" s="36"/>
      <c r="L359" s="36"/>
    </row>
    <row r="360" spans="4:12" s="29" customFormat="1" x14ac:dyDescent="0.2">
      <c r="D360" s="36"/>
      <c r="E360" s="36"/>
      <c r="F360" s="36"/>
      <c r="G360" s="36"/>
      <c r="H360" s="36"/>
      <c r="I360" s="36"/>
      <c r="J360" s="36"/>
      <c r="K360" s="36"/>
      <c r="L360" s="36"/>
    </row>
    <row r="361" spans="4:12" s="29" customFormat="1" x14ac:dyDescent="0.2">
      <c r="D361" s="36"/>
      <c r="E361" s="36"/>
      <c r="F361" s="36"/>
      <c r="G361" s="36"/>
      <c r="H361" s="36"/>
      <c r="I361" s="36"/>
      <c r="J361" s="36"/>
      <c r="K361" s="36"/>
      <c r="L361" s="36"/>
    </row>
    <row r="362" spans="4:12" s="29" customFormat="1" x14ac:dyDescent="0.2">
      <c r="D362" s="36"/>
      <c r="E362" s="36"/>
      <c r="F362" s="36"/>
      <c r="G362" s="36"/>
      <c r="H362" s="36"/>
      <c r="I362" s="36"/>
      <c r="J362" s="36"/>
      <c r="K362" s="36"/>
      <c r="L362" s="36"/>
    </row>
    <row r="363" spans="4:12" s="29" customFormat="1" x14ac:dyDescent="0.2">
      <c r="D363" s="36"/>
      <c r="E363" s="36"/>
      <c r="F363" s="36"/>
      <c r="G363" s="36"/>
      <c r="H363" s="36"/>
      <c r="I363" s="36"/>
      <c r="J363" s="36"/>
      <c r="K363" s="36"/>
      <c r="L363" s="36"/>
    </row>
    <row r="364" spans="4:12" s="29" customFormat="1" x14ac:dyDescent="0.2">
      <c r="D364" s="36"/>
      <c r="E364" s="36"/>
      <c r="F364" s="36"/>
      <c r="G364" s="36"/>
      <c r="H364" s="36"/>
      <c r="I364" s="36"/>
      <c r="J364" s="36"/>
      <c r="K364" s="36"/>
      <c r="L364" s="36"/>
    </row>
    <row r="365" spans="4:12" s="29" customFormat="1" x14ac:dyDescent="0.2">
      <c r="D365" s="36"/>
      <c r="E365" s="36"/>
      <c r="F365" s="36"/>
      <c r="G365" s="36"/>
      <c r="H365" s="36"/>
      <c r="I365" s="36"/>
      <c r="J365" s="36"/>
      <c r="K365" s="36"/>
      <c r="L365" s="36"/>
    </row>
    <row r="366" spans="4:12" s="29" customFormat="1" x14ac:dyDescent="0.2">
      <c r="D366" s="36"/>
      <c r="E366" s="36"/>
      <c r="F366" s="36"/>
      <c r="G366" s="36"/>
      <c r="H366" s="36"/>
      <c r="I366" s="36"/>
      <c r="J366" s="36"/>
      <c r="K366" s="36"/>
      <c r="L366" s="36"/>
    </row>
    <row r="367" spans="4:12" s="29" customFormat="1" x14ac:dyDescent="0.2">
      <c r="D367" s="36"/>
      <c r="E367" s="36"/>
      <c r="F367" s="36"/>
      <c r="G367" s="36"/>
      <c r="H367" s="36"/>
      <c r="I367" s="36"/>
      <c r="J367" s="36"/>
      <c r="K367" s="36"/>
      <c r="L367" s="36"/>
    </row>
    <row r="368" spans="4:12" s="29" customFormat="1" x14ac:dyDescent="0.2">
      <c r="D368" s="36"/>
      <c r="E368" s="36"/>
      <c r="F368" s="36"/>
      <c r="G368" s="36"/>
      <c r="H368" s="36"/>
      <c r="I368" s="36"/>
      <c r="J368" s="36"/>
      <c r="K368" s="36"/>
      <c r="L368" s="36"/>
    </row>
    <row r="369" spans="4:12" s="29" customFormat="1" x14ac:dyDescent="0.2">
      <c r="D369" s="36"/>
      <c r="E369" s="36"/>
      <c r="F369" s="36"/>
      <c r="G369" s="36"/>
      <c r="H369" s="36"/>
      <c r="I369" s="36"/>
      <c r="J369" s="36"/>
      <c r="K369" s="36"/>
      <c r="L369" s="36"/>
    </row>
    <row r="370" spans="4:12" s="29" customFormat="1" x14ac:dyDescent="0.2">
      <c r="D370" s="36"/>
      <c r="E370" s="36"/>
      <c r="F370" s="36"/>
      <c r="G370" s="36"/>
      <c r="H370" s="36"/>
      <c r="I370" s="36"/>
      <c r="J370" s="36"/>
      <c r="K370" s="36"/>
      <c r="L370" s="36"/>
    </row>
    <row r="371" spans="4:12" s="29" customFormat="1" x14ac:dyDescent="0.2">
      <c r="D371" s="36"/>
      <c r="E371" s="36"/>
      <c r="F371" s="36"/>
      <c r="G371" s="36"/>
      <c r="H371" s="36"/>
      <c r="I371" s="36"/>
      <c r="J371" s="36"/>
      <c r="K371" s="36"/>
      <c r="L371" s="36"/>
    </row>
    <row r="372" spans="4:12" s="29" customFormat="1" x14ac:dyDescent="0.2">
      <c r="D372" s="36"/>
      <c r="E372" s="36"/>
      <c r="F372" s="36"/>
      <c r="G372" s="36"/>
      <c r="H372" s="36"/>
      <c r="I372" s="36"/>
      <c r="J372" s="36"/>
      <c r="K372" s="36"/>
      <c r="L372" s="36"/>
    </row>
    <row r="373" spans="4:12" s="29" customFormat="1" x14ac:dyDescent="0.2">
      <c r="D373" s="36"/>
      <c r="E373" s="36"/>
      <c r="F373" s="36"/>
      <c r="G373" s="36"/>
      <c r="H373" s="36"/>
      <c r="I373" s="36"/>
      <c r="J373" s="36"/>
      <c r="K373" s="36"/>
      <c r="L373" s="36"/>
    </row>
    <row r="374" spans="4:12" s="29" customFormat="1" x14ac:dyDescent="0.2">
      <c r="D374" s="36"/>
      <c r="E374" s="36"/>
      <c r="F374" s="36"/>
      <c r="G374" s="36"/>
      <c r="H374" s="36"/>
      <c r="I374" s="36"/>
      <c r="J374" s="36"/>
      <c r="K374" s="36"/>
      <c r="L374" s="36"/>
    </row>
    <row r="375" spans="4:12" s="29" customFormat="1" x14ac:dyDescent="0.2">
      <c r="D375" s="36"/>
      <c r="E375" s="36"/>
      <c r="F375" s="36"/>
      <c r="G375" s="36"/>
      <c r="H375" s="36"/>
      <c r="I375" s="36"/>
      <c r="J375" s="36"/>
      <c r="K375" s="36"/>
      <c r="L375" s="36"/>
    </row>
    <row r="376" spans="4:12" s="29" customFormat="1" x14ac:dyDescent="0.2">
      <c r="D376" s="36"/>
      <c r="E376" s="36"/>
      <c r="F376" s="36"/>
      <c r="G376" s="36"/>
      <c r="H376" s="36"/>
      <c r="I376" s="36"/>
      <c r="J376" s="36"/>
      <c r="K376" s="36"/>
      <c r="L376" s="36"/>
    </row>
    <row r="377" spans="4:12" s="29" customFormat="1" x14ac:dyDescent="0.2">
      <c r="D377" s="36"/>
      <c r="E377" s="36"/>
      <c r="F377" s="36"/>
      <c r="G377" s="36"/>
      <c r="H377" s="36"/>
      <c r="I377" s="36"/>
      <c r="J377" s="36"/>
      <c r="K377" s="36"/>
      <c r="L377" s="36"/>
    </row>
    <row r="378" spans="4:12" s="29" customFormat="1" x14ac:dyDescent="0.2">
      <c r="D378" s="36"/>
      <c r="E378" s="36"/>
      <c r="F378" s="36"/>
      <c r="G378" s="36"/>
      <c r="H378" s="36"/>
      <c r="I378" s="36"/>
      <c r="J378" s="36"/>
      <c r="K378" s="36"/>
      <c r="L378" s="36"/>
    </row>
    <row r="379" spans="4:12" s="29" customFormat="1" x14ac:dyDescent="0.2">
      <c r="D379" s="36"/>
      <c r="E379" s="36"/>
      <c r="F379" s="36"/>
      <c r="G379" s="36"/>
      <c r="H379" s="36"/>
      <c r="I379" s="36"/>
      <c r="J379" s="36"/>
      <c r="K379" s="36"/>
      <c r="L379" s="36"/>
    </row>
    <row r="380" spans="4:12" s="29" customFormat="1" x14ac:dyDescent="0.2">
      <c r="D380" s="36"/>
      <c r="E380" s="36"/>
      <c r="F380" s="36"/>
      <c r="G380" s="36"/>
      <c r="H380" s="36"/>
      <c r="I380" s="36"/>
      <c r="J380" s="36"/>
      <c r="K380" s="36"/>
      <c r="L380" s="36"/>
    </row>
    <row r="381" spans="4:12" s="29" customFormat="1" x14ac:dyDescent="0.2">
      <c r="D381" s="36"/>
      <c r="E381" s="36"/>
      <c r="F381" s="36"/>
      <c r="G381" s="36"/>
      <c r="H381" s="36"/>
      <c r="I381" s="36"/>
      <c r="J381" s="36"/>
      <c r="K381" s="36"/>
      <c r="L381" s="36"/>
    </row>
    <row r="382" spans="4:12" s="29" customFormat="1" x14ac:dyDescent="0.2">
      <c r="D382" s="36"/>
      <c r="E382" s="36"/>
      <c r="F382" s="36"/>
      <c r="G382" s="36"/>
      <c r="H382" s="36"/>
      <c r="I382" s="36"/>
      <c r="J382" s="36"/>
      <c r="K382" s="36"/>
      <c r="L382" s="36"/>
    </row>
    <row r="383" spans="4:12" s="29" customFormat="1" x14ac:dyDescent="0.2">
      <c r="D383" s="36"/>
      <c r="E383" s="36"/>
      <c r="F383" s="36"/>
      <c r="G383" s="36"/>
      <c r="H383" s="36"/>
      <c r="I383" s="36"/>
      <c r="J383" s="36"/>
      <c r="K383" s="36"/>
      <c r="L383" s="36"/>
    </row>
    <row r="384" spans="4:12" s="29" customFormat="1" x14ac:dyDescent="0.2">
      <c r="D384" s="36"/>
      <c r="E384" s="36"/>
      <c r="F384" s="36"/>
      <c r="G384" s="36"/>
      <c r="H384" s="36"/>
      <c r="I384" s="36"/>
      <c r="J384" s="36"/>
      <c r="K384" s="36"/>
      <c r="L384" s="36"/>
    </row>
    <row r="385" spans="4:12" s="29" customFormat="1" x14ac:dyDescent="0.2">
      <c r="D385" s="36"/>
      <c r="E385" s="36"/>
      <c r="F385" s="36"/>
      <c r="G385" s="36"/>
      <c r="H385" s="36"/>
      <c r="I385" s="36"/>
      <c r="J385" s="36"/>
      <c r="K385" s="36"/>
      <c r="L385" s="36"/>
    </row>
    <row r="386" spans="4:12" s="29" customFormat="1" x14ac:dyDescent="0.2">
      <c r="D386" s="36"/>
      <c r="E386" s="36"/>
      <c r="F386" s="36"/>
      <c r="G386" s="36"/>
      <c r="H386" s="36"/>
      <c r="I386" s="36"/>
      <c r="J386" s="36"/>
      <c r="K386" s="36"/>
      <c r="L386" s="36"/>
    </row>
    <row r="387" spans="4:12" s="29" customFormat="1" x14ac:dyDescent="0.2">
      <c r="D387" s="36"/>
      <c r="E387" s="36"/>
      <c r="F387" s="36"/>
      <c r="G387" s="36"/>
      <c r="H387" s="36"/>
      <c r="I387" s="36"/>
      <c r="J387" s="36"/>
      <c r="K387" s="36"/>
      <c r="L387" s="36"/>
    </row>
    <row r="388" spans="4:12" s="29" customFormat="1" x14ac:dyDescent="0.2">
      <c r="D388" s="36"/>
      <c r="E388" s="36"/>
      <c r="F388" s="36"/>
      <c r="G388" s="36"/>
      <c r="H388" s="36"/>
      <c r="I388" s="36"/>
      <c r="J388" s="36"/>
      <c r="K388" s="36"/>
      <c r="L388" s="36"/>
    </row>
    <row r="389" spans="4:12" s="29" customFormat="1" x14ac:dyDescent="0.2">
      <c r="D389" s="36"/>
      <c r="E389" s="36"/>
      <c r="F389" s="36"/>
      <c r="G389" s="36"/>
      <c r="H389" s="36"/>
      <c r="I389" s="36"/>
      <c r="J389" s="36"/>
      <c r="K389" s="36"/>
      <c r="L389" s="36"/>
    </row>
    <row r="390" spans="4:12" s="29" customFormat="1" x14ac:dyDescent="0.2">
      <c r="D390" s="36"/>
      <c r="E390" s="36"/>
      <c r="F390" s="36"/>
      <c r="G390" s="36"/>
      <c r="H390" s="36"/>
      <c r="I390" s="36"/>
      <c r="J390" s="36"/>
      <c r="K390" s="36"/>
      <c r="L390" s="36"/>
    </row>
    <row r="391" spans="4:12" s="29" customFormat="1" x14ac:dyDescent="0.2">
      <c r="D391" s="36"/>
      <c r="E391" s="36"/>
      <c r="F391" s="36"/>
      <c r="G391" s="36"/>
      <c r="H391" s="36"/>
      <c r="I391" s="36"/>
      <c r="J391" s="36"/>
      <c r="K391" s="36"/>
      <c r="L391" s="36"/>
    </row>
    <row r="392" spans="4:12" s="29" customFormat="1" x14ac:dyDescent="0.2">
      <c r="D392" s="36"/>
      <c r="E392" s="36"/>
      <c r="F392" s="36"/>
      <c r="G392" s="36"/>
      <c r="H392" s="36"/>
      <c r="I392" s="36"/>
      <c r="J392" s="36"/>
      <c r="K392" s="36"/>
      <c r="L392" s="36"/>
    </row>
    <row r="393" spans="4:12" s="29" customFormat="1" x14ac:dyDescent="0.2">
      <c r="D393" s="36"/>
      <c r="E393" s="36"/>
      <c r="F393" s="36"/>
      <c r="G393" s="36"/>
      <c r="H393" s="36"/>
      <c r="I393" s="36"/>
      <c r="J393" s="36"/>
      <c r="K393" s="36"/>
      <c r="L393" s="36"/>
    </row>
    <row r="394" spans="4:12" s="29" customFormat="1" x14ac:dyDescent="0.2">
      <c r="D394" s="36"/>
      <c r="E394" s="36"/>
      <c r="F394" s="36"/>
      <c r="G394" s="36"/>
      <c r="H394" s="36"/>
      <c r="I394" s="36"/>
      <c r="J394" s="36"/>
      <c r="K394" s="36"/>
      <c r="L394" s="36"/>
    </row>
    <row r="395" spans="4:12" s="29" customFormat="1" x14ac:dyDescent="0.2">
      <c r="D395" s="36"/>
      <c r="E395" s="36"/>
      <c r="F395" s="36"/>
      <c r="G395" s="36"/>
      <c r="H395" s="36"/>
      <c r="I395" s="36"/>
      <c r="J395" s="36"/>
      <c r="K395" s="36"/>
      <c r="L395" s="36"/>
    </row>
    <row r="396" spans="4:12" s="29" customFormat="1" x14ac:dyDescent="0.2">
      <c r="D396" s="36"/>
      <c r="E396" s="36"/>
      <c r="F396" s="36"/>
      <c r="G396" s="36"/>
      <c r="H396" s="36"/>
      <c r="I396" s="36"/>
      <c r="J396" s="36"/>
      <c r="K396" s="36"/>
      <c r="L396" s="36"/>
    </row>
    <row r="397" spans="4:12" s="29" customFormat="1" x14ac:dyDescent="0.2">
      <c r="D397" s="36"/>
      <c r="E397" s="36"/>
      <c r="F397" s="36"/>
      <c r="G397" s="36"/>
      <c r="H397" s="36"/>
      <c r="I397" s="36"/>
      <c r="J397" s="36"/>
      <c r="K397" s="36"/>
      <c r="L397" s="36"/>
    </row>
    <row r="398" spans="4:12" s="29" customFormat="1" x14ac:dyDescent="0.2">
      <c r="D398" s="36"/>
      <c r="E398" s="36"/>
      <c r="F398" s="36"/>
      <c r="G398" s="36"/>
      <c r="H398" s="36"/>
      <c r="I398" s="36"/>
      <c r="J398" s="36"/>
      <c r="K398" s="36"/>
      <c r="L398" s="36"/>
    </row>
    <row r="399" spans="4:12" s="29" customFormat="1" x14ac:dyDescent="0.2">
      <c r="D399" s="36"/>
      <c r="E399" s="36"/>
      <c r="F399" s="36"/>
      <c r="G399" s="36"/>
      <c r="H399" s="36"/>
      <c r="I399" s="36"/>
      <c r="J399" s="36"/>
      <c r="K399" s="36"/>
      <c r="L399" s="36"/>
    </row>
    <row r="400" spans="4:12" s="29" customFormat="1" x14ac:dyDescent="0.2">
      <c r="D400" s="36"/>
      <c r="E400" s="36"/>
      <c r="F400" s="36"/>
      <c r="G400" s="36"/>
      <c r="H400" s="36"/>
      <c r="I400" s="36"/>
      <c r="J400" s="36"/>
      <c r="K400" s="36"/>
      <c r="L400" s="36"/>
    </row>
    <row r="401" spans="4:12" s="29" customFormat="1" x14ac:dyDescent="0.2">
      <c r="D401" s="36"/>
      <c r="E401" s="36"/>
      <c r="F401" s="36"/>
      <c r="G401" s="36"/>
      <c r="H401" s="36"/>
      <c r="I401" s="36"/>
      <c r="J401" s="36"/>
      <c r="K401" s="36"/>
      <c r="L401" s="36"/>
    </row>
    <row r="402" spans="4:12" s="29" customFormat="1" x14ac:dyDescent="0.2">
      <c r="D402" s="36"/>
      <c r="E402" s="36"/>
      <c r="F402" s="36"/>
      <c r="G402" s="36"/>
      <c r="H402" s="36"/>
      <c r="I402" s="36"/>
      <c r="J402" s="36"/>
      <c r="K402" s="36"/>
      <c r="L402" s="36"/>
    </row>
    <row r="403" spans="4:12" s="29" customFormat="1" x14ac:dyDescent="0.2">
      <c r="D403" s="36"/>
      <c r="E403" s="36"/>
      <c r="F403" s="36"/>
      <c r="G403" s="36"/>
      <c r="H403" s="36"/>
      <c r="I403" s="36"/>
      <c r="J403" s="36"/>
      <c r="K403" s="36"/>
      <c r="L403" s="36"/>
    </row>
    <row r="404" spans="4:12" s="29" customFormat="1" x14ac:dyDescent="0.2">
      <c r="D404" s="36"/>
      <c r="E404" s="36"/>
      <c r="F404" s="36"/>
      <c r="G404" s="36"/>
      <c r="H404" s="36"/>
      <c r="I404" s="36"/>
      <c r="J404" s="36"/>
      <c r="K404" s="36"/>
      <c r="L404" s="36"/>
    </row>
    <row r="405" spans="4:12" s="29" customFormat="1" x14ac:dyDescent="0.2">
      <c r="D405" s="36"/>
      <c r="E405" s="36"/>
      <c r="F405" s="36"/>
      <c r="G405" s="36"/>
      <c r="H405" s="36"/>
      <c r="I405" s="36"/>
      <c r="J405" s="36"/>
      <c r="K405" s="36"/>
      <c r="L405" s="36"/>
    </row>
    <row r="406" spans="4:12" s="29" customFormat="1" x14ac:dyDescent="0.2">
      <c r="D406" s="36"/>
      <c r="E406" s="36"/>
      <c r="F406" s="36"/>
      <c r="G406" s="36"/>
      <c r="H406" s="36"/>
      <c r="I406" s="36"/>
      <c r="J406" s="36"/>
      <c r="K406" s="36"/>
      <c r="L406" s="36"/>
    </row>
    <row r="407" spans="4:12" s="29" customFormat="1" x14ac:dyDescent="0.2">
      <c r="D407" s="36"/>
      <c r="E407" s="36"/>
      <c r="F407" s="36"/>
      <c r="G407" s="36"/>
      <c r="H407" s="36"/>
      <c r="I407" s="36"/>
      <c r="J407" s="36"/>
      <c r="K407" s="36"/>
      <c r="L407" s="36"/>
    </row>
    <row r="408" spans="4:12" s="29" customFormat="1" x14ac:dyDescent="0.2">
      <c r="D408" s="36"/>
      <c r="E408" s="36"/>
      <c r="F408" s="36"/>
      <c r="G408" s="36"/>
      <c r="H408" s="36"/>
      <c r="I408" s="36"/>
      <c r="J408" s="36"/>
      <c r="K408" s="36"/>
      <c r="L408" s="36"/>
    </row>
    <row r="409" spans="4:12" s="29" customFormat="1" x14ac:dyDescent="0.2">
      <c r="D409" s="36"/>
      <c r="E409" s="36"/>
      <c r="F409" s="36"/>
      <c r="G409" s="36"/>
      <c r="H409" s="36"/>
      <c r="I409" s="36"/>
      <c r="J409" s="36"/>
      <c r="K409" s="36"/>
      <c r="L409" s="36"/>
    </row>
    <row r="410" spans="4:12" s="29" customFormat="1" x14ac:dyDescent="0.2">
      <c r="D410" s="36"/>
      <c r="E410" s="36"/>
      <c r="F410" s="36"/>
      <c r="G410" s="36"/>
      <c r="H410" s="36"/>
      <c r="I410" s="36"/>
      <c r="J410" s="36"/>
      <c r="K410" s="36"/>
      <c r="L410" s="36"/>
    </row>
    <row r="411" spans="4:12" s="29" customFormat="1" x14ac:dyDescent="0.2">
      <c r="D411" s="36"/>
      <c r="E411" s="36"/>
      <c r="F411" s="36"/>
      <c r="G411" s="36"/>
      <c r="H411" s="36"/>
      <c r="I411" s="36"/>
      <c r="J411" s="36"/>
      <c r="K411" s="36"/>
      <c r="L411" s="36"/>
    </row>
    <row r="412" spans="4:12" s="29" customFormat="1" x14ac:dyDescent="0.2">
      <c r="D412" s="36"/>
      <c r="E412" s="36"/>
      <c r="F412" s="36"/>
      <c r="G412" s="36"/>
      <c r="H412" s="36"/>
      <c r="I412" s="36"/>
      <c r="J412" s="36"/>
      <c r="K412" s="36"/>
      <c r="L412" s="36"/>
    </row>
    <row r="413" spans="4:12" s="29" customFormat="1" x14ac:dyDescent="0.2">
      <c r="D413" s="36"/>
      <c r="E413" s="36"/>
      <c r="F413" s="36"/>
      <c r="G413" s="36"/>
      <c r="H413" s="36"/>
      <c r="I413" s="36"/>
      <c r="J413" s="36"/>
      <c r="K413" s="36"/>
      <c r="L413" s="36"/>
    </row>
    <row r="414" spans="4:12" s="29" customFormat="1" x14ac:dyDescent="0.2">
      <c r="D414" s="36"/>
      <c r="E414" s="36"/>
      <c r="F414" s="36"/>
      <c r="G414" s="36"/>
      <c r="H414" s="36"/>
      <c r="I414" s="36"/>
      <c r="J414" s="36"/>
      <c r="K414" s="36"/>
      <c r="L414" s="36"/>
    </row>
    <row r="415" spans="4:12" s="29" customFormat="1" x14ac:dyDescent="0.2">
      <c r="D415" s="36"/>
      <c r="E415" s="36"/>
      <c r="F415" s="36"/>
      <c r="G415" s="36"/>
      <c r="H415" s="36"/>
      <c r="I415" s="36"/>
      <c r="J415" s="36"/>
      <c r="K415" s="36"/>
      <c r="L415" s="36"/>
    </row>
    <row r="416" spans="4:12" s="29" customFormat="1" x14ac:dyDescent="0.2">
      <c r="D416" s="36"/>
      <c r="E416" s="36"/>
      <c r="F416" s="36"/>
      <c r="G416" s="36"/>
      <c r="H416" s="36"/>
      <c r="I416" s="36"/>
      <c r="J416" s="36"/>
      <c r="K416" s="36"/>
      <c r="L416" s="36"/>
    </row>
    <row r="417" spans="4:12" s="29" customFormat="1" x14ac:dyDescent="0.2">
      <c r="D417" s="36"/>
      <c r="E417" s="36"/>
      <c r="F417" s="36"/>
      <c r="G417" s="36"/>
      <c r="H417" s="36"/>
      <c r="I417" s="36"/>
      <c r="J417" s="36"/>
      <c r="K417" s="36"/>
      <c r="L417" s="36"/>
    </row>
    <row r="418" spans="4:12" s="29" customFormat="1" x14ac:dyDescent="0.2">
      <c r="D418" s="36"/>
      <c r="E418" s="36"/>
      <c r="F418" s="36"/>
      <c r="G418" s="36"/>
      <c r="H418" s="36"/>
      <c r="I418" s="36"/>
      <c r="J418" s="36"/>
      <c r="K418" s="36"/>
      <c r="L418" s="36"/>
    </row>
    <row r="419" spans="4:12" s="29" customFormat="1" x14ac:dyDescent="0.2">
      <c r="D419" s="36"/>
      <c r="E419" s="36"/>
      <c r="F419" s="36"/>
      <c r="G419" s="36"/>
      <c r="H419" s="36"/>
      <c r="I419" s="36"/>
      <c r="J419" s="36"/>
      <c r="K419" s="36"/>
      <c r="L419" s="36"/>
    </row>
    <row r="420" spans="4:12" s="29" customFormat="1" x14ac:dyDescent="0.2">
      <c r="D420" s="36"/>
      <c r="E420" s="36"/>
      <c r="F420" s="36"/>
      <c r="G420" s="36"/>
      <c r="H420" s="36"/>
      <c r="I420" s="36"/>
      <c r="J420" s="36"/>
      <c r="K420" s="36"/>
      <c r="L420" s="36"/>
    </row>
    <row r="421" spans="4:12" s="29" customFormat="1" x14ac:dyDescent="0.2">
      <c r="D421" s="36"/>
      <c r="E421" s="36"/>
      <c r="F421" s="36"/>
      <c r="G421" s="36"/>
      <c r="H421" s="36"/>
      <c r="I421" s="36"/>
      <c r="J421" s="36"/>
      <c r="K421" s="36"/>
      <c r="L421" s="36"/>
    </row>
    <row r="422" spans="4:12" s="29" customFormat="1" x14ac:dyDescent="0.2">
      <c r="D422" s="36"/>
      <c r="E422" s="36"/>
      <c r="F422" s="36"/>
      <c r="G422" s="36"/>
      <c r="H422" s="36"/>
      <c r="I422" s="36"/>
      <c r="J422" s="36"/>
      <c r="K422" s="36"/>
      <c r="L422" s="36"/>
    </row>
    <row r="423" spans="4:12" s="29" customFormat="1" x14ac:dyDescent="0.2">
      <c r="D423" s="36"/>
      <c r="E423" s="36"/>
      <c r="F423" s="36"/>
      <c r="G423" s="36"/>
      <c r="H423" s="36"/>
      <c r="I423" s="36"/>
      <c r="J423" s="36"/>
      <c r="K423" s="36"/>
      <c r="L423" s="36"/>
    </row>
    <row r="424" spans="4:12" s="29" customFormat="1" x14ac:dyDescent="0.2">
      <c r="D424" s="36"/>
      <c r="E424" s="36"/>
      <c r="F424" s="36"/>
      <c r="G424" s="36"/>
      <c r="H424" s="36"/>
      <c r="I424" s="36"/>
      <c r="J424" s="36"/>
      <c r="K424" s="36"/>
      <c r="L424" s="36"/>
    </row>
    <row r="425" spans="4:12" s="29" customFormat="1" x14ac:dyDescent="0.2">
      <c r="D425" s="36"/>
      <c r="E425" s="36"/>
      <c r="F425" s="36"/>
      <c r="G425" s="36"/>
      <c r="H425" s="36"/>
      <c r="I425" s="36"/>
      <c r="J425" s="36"/>
      <c r="K425" s="36"/>
      <c r="L425" s="36"/>
    </row>
    <row r="426" spans="4:12" s="29" customFormat="1" x14ac:dyDescent="0.2">
      <c r="D426" s="36"/>
      <c r="E426" s="36"/>
      <c r="F426" s="36"/>
      <c r="G426" s="36"/>
      <c r="H426" s="36"/>
      <c r="I426" s="36"/>
      <c r="J426" s="36"/>
      <c r="K426" s="36"/>
      <c r="L426" s="36"/>
    </row>
    <row r="427" spans="4:12" s="29" customFormat="1" x14ac:dyDescent="0.2">
      <c r="D427" s="36"/>
      <c r="E427" s="36"/>
      <c r="F427" s="36"/>
      <c r="G427" s="36"/>
      <c r="H427" s="36"/>
      <c r="I427" s="36"/>
      <c r="J427" s="36"/>
      <c r="K427" s="36"/>
      <c r="L427" s="36"/>
    </row>
    <row r="428" spans="4:12" s="29" customFormat="1" x14ac:dyDescent="0.2">
      <c r="D428" s="36"/>
      <c r="E428" s="36"/>
      <c r="F428" s="36"/>
      <c r="G428" s="36"/>
      <c r="H428" s="36"/>
      <c r="I428" s="36"/>
      <c r="J428" s="36"/>
      <c r="K428" s="36"/>
      <c r="L428" s="36"/>
    </row>
    <row r="429" spans="4:12" s="29" customFormat="1" x14ac:dyDescent="0.2">
      <c r="D429" s="36"/>
      <c r="E429" s="36"/>
      <c r="F429" s="36"/>
      <c r="G429" s="36"/>
      <c r="H429" s="36"/>
      <c r="I429" s="36"/>
      <c r="J429" s="36"/>
      <c r="K429" s="36"/>
      <c r="L429" s="36"/>
    </row>
    <row r="430" spans="4:12" s="29" customFormat="1" x14ac:dyDescent="0.2">
      <c r="D430" s="36"/>
      <c r="E430" s="36"/>
      <c r="F430" s="36"/>
      <c r="G430" s="36"/>
      <c r="H430" s="36"/>
      <c r="I430" s="36"/>
      <c r="J430" s="36"/>
      <c r="K430" s="36"/>
      <c r="L430" s="36"/>
    </row>
    <row r="431" spans="4:12" s="29" customFormat="1" x14ac:dyDescent="0.2">
      <c r="D431" s="36"/>
      <c r="E431" s="36"/>
      <c r="F431" s="36"/>
      <c r="G431" s="36"/>
      <c r="H431" s="36"/>
      <c r="I431" s="36"/>
      <c r="J431" s="36"/>
      <c r="K431" s="36"/>
      <c r="L431" s="36"/>
    </row>
    <row r="432" spans="4:12" s="29" customFormat="1" x14ac:dyDescent="0.2">
      <c r="D432" s="36"/>
      <c r="E432" s="36"/>
      <c r="F432" s="36"/>
      <c r="G432" s="36"/>
      <c r="H432" s="36"/>
      <c r="I432" s="36"/>
      <c r="J432" s="36"/>
      <c r="K432" s="36"/>
      <c r="L432" s="36"/>
    </row>
    <row r="433" spans="4:12" s="29" customFormat="1" x14ac:dyDescent="0.2">
      <c r="D433" s="36"/>
      <c r="E433" s="36"/>
      <c r="F433" s="36"/>
      <c r="G433" s="36"/>
      <c r="H433" s="36"/>
      <c r="I433" s="36"/>
      <c r="J433" s="36"/>
      <c r="K433" s="36"/>
      <c r="L433" s="36"/>
    </row>
    <row r="434" spans="4:12" s="29" customFormat="1" x14ac:dyDescent="0.2">
      <c r="D434" s="36"/>
      <c r="E434" s="36"/>
      <c r="F434" s="36"/>
      <c r="G434" s="36"/>
      <c r="H434" s="36"/>
      <c r="I434" s="36"/>
      <c r="J434" s="36"/>
      <c r="K434" s="36"/>
      <c r="L434" s="36"/>
    </row>
    <row r="435" spans="4:12" s="29" customFormat="1" x14ac:dyDescent="0.2">
      <c r="D435" s="36"/>
      <c r="E435" s="36"/>
      <c r="F435" s="36"/>
      <c r="G435" s="36"/>
      <c r="H435" s="36"/>
      <c r="I435" s="36"/>
      <c r="J435" s="36"/>
      <c r="K435" s="36"/>
      <c r="L435" s="36"/>
    </row>
    <row r="436" spans="4:12" s="29" customFormat="1" x14ac:dyDescent="0.2">
      <c r="D436" s="36"/>
      <c r="E436" s="36"/>
      <c r="F436" s="36"/>
      <c r="G436" s="36"/>
      <c r="H436" s="36"/>
      <c r="I436" s="36"/>
      <c r="J436" s="36"/>
      <c r="K436" s="36"/>
      <c r="L436" s="36"/>
    </row>
    <row r="437" spans="4:12" s="29" customFormat="1" x14ac:dyDescent="0.2">
      <c r="D437" s="36"/>
      <c r="E437" s="36"/>
      <c r="F437" s="36"/>
      <c r="G437" s="36"/>
      <c r="H437" s="36"/>
      <c r="I437" s="36"/>
      <c r="J437" s="36"/>
      <c r="K437" s="36"/>
      <c r="L437" s="36"/>
    </row>
    <row r="438" spans="4:12" s="29" customFormat="1" x14ac:dyDescent="0.2">
      <c r="D438" s="36"/>
      <c r="E438" s="36"/>
      <c r="F438" s="36"/>
      <c r="G438" s="36"/>
      <c r="H438" s="36"/>
      <c r="I438" s="36"/>
      <c r="J438" s="36"/>
      <c r="K438" s="36"/>
      <c r="L438" s="36"/>
    </row>
    <row r="439" spans="4:12" s="29" customFormat="1" x14ac:dyDescent="0.2">
      <c r="D439" s="36"/>
      <c r="E439" s="36"/>
      <c r="F439" s="36"/>
      <c r="G439" s="36"/>
      <c r="H439" s="36"/>
      <c r="I439" s="36"/>
      <c r="J439" s="36"/>
      <c r="K439" s="36"/>
      <c r="L439" s="36"/>
    </row>
    <row r="440" spans="4:12" s="29" customFormat="1" x14ac:dyDescent="0.2">
      <c r="D440" s="36"/>
      <c r="E440" s="36"/>
      <c r="F440" s="36"/>
      <c r="G440" s="36"/>
      <c r="H440" s="36"/>
      <c r="I440" s="36"/>
      <c r="J440" s="36"/>
      <c r="K440" s="36"/>
      <c r="L440" s="36"/>
    </row>
    <row r="441" spans="4:12" s="29" customFormat="1" x14ac:dyDescent="0.2">
      <c r="D441" s="36"/>
      <c r="E441" s="36"/>
      <c r="F441" s="36"/>
      <c r="G441" s="36"/>
      <c r="H441" s="36"/>
      <c r="I441" s="36"/>
      <c r="J441" s="36"/>
      <c r="K441" s="36"/>
      <c r="L441" s="36"/>
    </row>
    <row r="442" spans="4:12" s="29" customFormat="1" x14ac:dyDescent="0.2">
      <c r="D442" s="36"/>
      <c r="E442" s="36"/>
      <c r="F442" s="36"/>
      <c r="G442" s="36"/>
      <c r="H442" s="36"/>
      <c r="I442" s="36"/>
      <c r="J442" s="36"/>
      <c r="K442" s="36"/>
      <c r="L442" s="36"/>
    </row>
    <row r="443" spans="4:12" s="29" customFormat="1" x14ac:dyDescent="0.2">
      <c r="D443" s="36"/>
      <c r="E443" s="36"/>
      <c r="F443" s="36"/>
      <c r="G443" s="36"/>
      <c r="H443" s="36"/>
      <c r="I443" s="36"/>
      <c r="J443" s="36"/>
      <c r="K443" s="36"/>
      <c r="L443" s="36"/>
    </row>
    <row r="444" spans="4:12" s="29" customFormat="1" x14ac:dyDescent="0.2">
      <c r="D444" s="36"/>
      <c r="E444" s="36"/>
      <c r="F444" s="36"/>
      <c r="G444" s="36"/>
      <c r="H444" s="36"/>
      <c r="I444" s="36"/>
      <c r="J444" s="36"/>
      <c r="K444" s="36"/>
      <c r="L444" s="36"/>
    </row>
    <row r="445" spans="4:12" s="29" customFormat="1" x14ac:dyDescent="0.2">
      <c r="D445" s="36"/>
      <c r="E445" s="36"/>
      <c r="F445" s="36"/>
      <c r="G445" s="36"/>
      <c r="H445" s="36"/>
      <c r="I445" s="36"/>
      <c r="J445" s="36"/>
      <c r="K445" s="36"/>
      <c r="L445" s="36"/>
    </row>
    <row r="446" spans="4:12" s="29" customFormat="1" x14ac:dyDescent="0.2">
      <c r="D446" s="36"/>
      <c r="E446" s="36"/>
      <c r="F446" s="36"/>
      <c r="G446" s="36"/>
      <c r="H446" s="36"/>
      <c r="I446" s="36"/>
      <c r="J446" s="36"/>
      <c r="K446" s="36"/>
      <c r="L446" s="36"/>
    </row>
    <row r="447" spans="4:12" s="29" customFormat="1" x14ac:dyDescent="0.2">
      <c r="D447" s="36"/>
      <c r="E447" s="36"/>
      <c r="F447" s="36"/>
      <c r="G447" s="36"/>
      <c r="H447" s="36"/>
      <c r="I447" s="36"/>
      <c r="J447" s="36"/>
      <c r="K447" s="36"/>
      <c r="L447" s="36"/>
    </row>
    <row r="448" spans="4:12" s="29" customFormat="1" x14ac:dyDescent="0.2">
      <c r="D448" s="36"/>
      <c r="E448" s="36"/>
      <c r="F448" s="36"/>
      <c r="G448" s="36"/>
      <c r="H448" s="36"/>
      <c r="I448" s="36"/>
      <c r="J448" s="36"/>
      <c r="K448" s="36"/>
      <c r="L448" s="36"/>
    </row>
    <row r="449" spans="4:12" s="29" customFormat="1" x14ac:dyDescent="0.2">
      <c r="D449" s="36"/>
      <c r="E449" s="36"/>
      <c r="F449" s="36"/>
      <c r="G449" s="36"/>
      <c r="H449" s="36"/>
      <c r="I449" s="36"/>
      <c r="J449" s="36"/>
      <c r="K449" s="36"/>
      <c r="L449" s="36"/>
    </row>
    <row r="450" spans="4:12" s="29" customFormat="1" x14ac:dyDescent="0.2">
      <c r="D450" s="36"/>
      <c r="E450" s="36"/>
      <c r="F450" s="36"/>
      <c r="G450" s="36"/>
      <c r="H450" s="36"/>
      <c r="I450" s="36"/>
      <c r="J450" s="36"/>
      <c r="K450" s="36"/>
      <c r="L450" s="36"/>
    </row>
    <row r="451" spans="4:12" s="29" customFormat="1" x14ac:dyDescent="0.2">
      <c r="D451" s="36"/>
      <c r="E451" s="36"/>
      <c r="F451" s="36"/>
      <c r="G451" s="36"/>
      <c r="H451" s="36"/>
      <c r="I451" s="36"/>
      <c r="J451" s="36"/>
      <c r="K451" s="36"/>
      <c r="L451" s="36"/>
    </row>
    <row r="452" spans="4:12" s="29" customFormat="1" x14ac:dyDescent="0.2">
      <c r="D452" s="36"/>
      <c r="E452" s="36"/>
      <c r="F452" s="36"/>
      <c r="G452" s="36"/>
      <c r="H452" s="36"/>
      <c r="I452" s="36"/>
      <c r="J452" s="36"/>
      <c r="K452" s="36"/>
      <c r="L452" s="36"/>
    </row>
    <row r="453" spans="4:12" s="29" customFormat="1" x14ac:dyDescent="0.2">
      <c r="D453" s="36"/>
      <c r="E453" s="36"/>
      <c r="F453" s="36"/>
      <c r="G453" s="36"/>
      <c r="H453" s="36"/>
      <c r="I453" s="36"/>
      <c r="J453" s="36"/>
      <c r="K453" s="36"/>
      <c r="L453" s="36"/>
    </row>
    <row r="454" spans="4:12" s="29" customFormat="1" x14ac:dyDescent="0.2">
      <c r="D454" s="36"/>
      <c r="E454" s="36"/>
      <c r="F454" s="36"/>
      <c r="G454" s="36"/>
      <c r="H454" s="36"/>
      <c r="I454" s="36"/>
      <c r="J454" s="36"/>
      <c r="K454" s="36"/>
      <c r="L454" s="36"/>
    </row>
    <row r="455" spans="4:12" s="29" customFormat="1" x14ac:dyDescent="0.2">
      <c r="D455" s="36"/>
      <c r="E455" s="36"/>
      <c r="F455" s="36"/>
      <c r="G455" s="36"/>
      <c r="H455" s="36"/>
      <c r="I455" s="36"/>
      <c r="J455" s="36"/>
      <c r="K455" s="36"/>
      <c r="L455" s="36"/>
    </row>
    <row r="456" spans="4:12" s="29" customFormat="1" x14ac:dyDescent="0.2">
      <c r="D456" s="36"/>
      <c r="E456" s="36"/>
      <c r="F456" s="36"/>
      <c r="G456" s="36"/>
      <c r="H456" s="36"/>
      <c r="I456" s="36"/>
      <c r="J456" s="36"/>
      <c r="K456" s="36"/>
      <c r="L456" s="36"/>
    </row>
    <row r="457" spans="4:12" s="29" customFormat="1" x14ac:dyDescent="0.2">
      <c r="D457" s="36"/>
      <c r="E457" s="36"/>
      <c r="F457" s="36"/>
      <c r="G457" s="36"/>
      <c r="H457" s="36"/>
      <c r="I457" s="36"/>
      <c r="J457" s="36"/>
      <c r="K457" s="36"/>
      <c r="L457" s="36"/>
    </row>
    <row r="458" spans="4:12" s="29" customFormat="1" x14ac:dyDescent="0.2">
      <c r="D458" s="36"/>
      <c r="E458" s="36"/>
      <c r="F458" s="36"/>
      <c r="G458" s="36"/>
      <c r="H458" s="36"/>
      <c r="I458" s="36"/>
      <c r="J458" s="36"/>
      <c r="K458" s="36"/>
      <c r="L458" s="36"/>
    </row>
    <row r="459" spans="4:12" s="29" customFormat="1" x14ac:dyDescent="0.2">
      <c r="D459" s="36"/>
      <c r="E459" s="36"/>
      <c r="F459" s="36"/>
      <c r="G459" s="36"/>
      <c r="H459" s="36"/>
      <c r="I459" s="36"/>
      <c r="J459" s="36"/>
      <c r="K459" s="36"/>
      <c r="L459" s="36"/>
    </row>
    <row r="460" spans="4:12" s="29" customFormat="1" x14ac:dyDescent="0.2">
      <c r="D460" s="36"/>
      <c r="E460" s="36"/>
      <c r="F460" s="36"/>
      <c r="G460" s="36"/>
      <c r="H460" s="36"/>
      <c r="I460" s="36"/>
      <c r="J460" s="36"/>
      <c r="K460" s="36"/>
      <c r="L460" s="36"/>
    </row>
    <row r="461" spans="4:12" s="29" customFormat="1" x14ac:dyDescent="0.2">
      <c r="D461" s="36"/>
      <c r="E461" s="36"/>
      <c r="F461" s="36"/>
      <c r="G461" s="36"/>
      <c r="H461" s="36"/>
      <c r="I461" s="36"/>
      <c r="J461" s="36"/>
      <c r="K461" s="36"/>
      <c r="L461" s="36"/>
    </row>
    <row r="462" spans="4:12" s="29" customFormat="1" x14ac:dyDescent="0.2">
      <c r="D462" s="36"/>
      <c r="E462" s="36"/>
      <c r="F462" s="36"/>
      <c r="G462" s="36"/>
      <c r="H462" s="36"/>
      <c r="I462" s="36"/>
      <c r="J462" s="36"/>
      <c r="K462" s="36"/>
      <c r="L462" s="36"/>
    </row>
    <row r="463" spans="4:12" s="29" customFormat="1" x14ac:dyDescent="0.2">
      <c r="D463" s="36"/>
      <c r="E463" s="36"/>
      <c r="F463" s="36"/>
      <c r="G463" s="36"/>
      <c r="H463" s="36"/>
      <c r="I463" s="36"/>
      <c r="J463" s="36"/>
      <c r="K463" s="36"/>
      <c r="L463" s="36"/>
    </row>
    <row r="464" spans="4:12" s="29" customFormat="1" x14ac:dyDescent="0.2">
      <c r="D464" s="36"/>
      <c r="E464" s="36"/>
      <c r="F464" s="36"/>
      <c r="G464" s="36"/>
      <c r="H464" s="36"/>
      <c r="I464" s="36"/>
      <c r="J464" s="36"/>
      <c r="K464" s="36"/>
      <c r="L464" s="36"/>
    </row>
    <row r="465" spans="4:12" s="29" customFormat="1" x14ac:dyDescent="0.2">
      <c r="D465" s="36"/>
      <c r="E465" s="36"/>
      <c r="F465" s="36"/>
      <c r="G465" s="36"/>
      <c r="H465" s="36"/>
      <c r="I465" s="36"/>
      <c r="J465" s="36"/>
      <c r="K465" s="36"/>
      <c r="L465" s="36"/>
    </row>
    <row r="466" spans="4:12" s="29" customFormat="1" x14ac:dyDescent="0.2">
      <c r="D466" s="36"/>
      <c r="E466" s="36"/>
      <c r="F466" s="36"/>
      <c r="G466" s="36"/>
      <c r="H466" s="36"/>
      <c r="I466" s="36"/>
      <c r="J466" s="36"/>
      <c r="K466" s="36"/>
      <c r="L466" s="36"/>
    </row>
    <row r="467" spans="4:12" s="29" customFormat="1" x14ac:dyDescent="0.2">
      <c r="D467" s="36"/>
      <c r="E467" s="36"/>
      <c r="F467" s="36"/>
      <c r="G467" s="36"/>
      <c r="H467" s="36"/>
      <c r="I467" s="36"/>
      <c r="J467" s="36"/>
      <c r="K467" s="36"/>
      <c r="L467" s="36"/>
    </row>
    <row r="468" spans="4:12" s="29" customFormat="1" x14ac:dyDescent="0.2">
      <c r="D468" s="36"/>
      <c r="E468" s="36"/>
      <c r="F468" s="36"/>
      <c r="G468" s="36"/>
      <c r="H468" s="36"/>
      <c r="I468" s="36"/>
      <c r="J468" s="36"/>
      <c r="K468" s="36"/>
      <c r="L468" s="36"/>
    </row>
    <row r="469" spans="4:12" s="29" customFormat="1" x14ac:dyDescent="0.2">
      <c r="D469" s="36"/>
      <c r="E469" s="36"/>
      <c r="F469" s="36"/>
      <c r="G469" s="36"/>
      <c r="H469" s="36"/>
      <c r="I469" s="36"/>
      <c r="J469" s="36"/>
      <c r="K469" s="36"/>
      <c r="L469" s="36"/>
    </row>
    <row r="470" spans="4:12" s="29" customFormat="1" x14ac:dyDescent="0.2">
      <c r="D470" s="36"/>
      <c r="E470" s="36"/>
      <c r="F470" s="36"/>
      <c r="G470" s="36"/>
      <c r="H470" s="36"/>
      <c r="I470" s="36"/>
      <c r="J470" s="36"/>
      <c r="K470" s="36"/>
      <c r="L470" s="36"/>
    </row>
    <row r="471" spans="4:12" s="29" customFormat="1" x14ac:dyDescent="0.2">
      <c r="D471" s="36"/>
      <c r="E471" s="36"/>
      <c r="F471" s="36"/>
      <c r="G471" s="36"/>
      <c r="H471" s="36"/>
      <c r="I471" s="36"/>
      <c r="J471" s="36"/>
      <c r="K471" s="36"/>
      <c r="L471" s="36"/>
    </row>
    <row r="472" spans="4:12" s="29" customFormat="1" x14ac:dyDescent="0.2">
      <c r="D472" s="36"/>
      <c r="E472" s="36"/>
      <c r="F472" s="36"/>
      <c r="G472" s="36"/>
      <c r="H472" s="36"/>
      <c r="I472" s="36"/>
      <c r="J472" s="36"/>
      <c r="K472" s="36"/>
      <c r="L472" s="36"/>
    </row>
    <row r="473" spans="4:12" s="29" customFormat="1" x14ac:dyDescent="0.2">
      <c r="D473" s="36"/>
      <c r="E473" s="36"/>
      <c r="F473" s="36"/>
      <c r="G473" s="36"/>
      <c r="H473" s="36"/>
      <c r="I473" s="36"/>
      <c r="J473" s="36"/>
      <c r="K473" s="36"/>
      <c r="L473" s="36"/>
    </row>
    <row r="474" spans="4:12" s="29" customFormat="1" x14ac:dyDescent="0.2">
      <c r="D474" s="36"/>
      <c r="E474" s="36"/>
      <c r="F474" s="36"/>
      <c r="G474" s="36"/>
      <c r="H474" s="36"/>
      <c r="I474" s="36"/>
      <c r="J474" s="36"/>
      <c r="K474" s="36"/>
      <c r="L474" s="36"/>
    </row>
    <row r="475" spans="4:12" s="29" customFormat="1" x14ac:dyDescent="0.2">
      <c r="D475" s="36"/>
      <c r="E475" s="36"/>
      <c r="F475" s="36"/>
      <c r="G475" s="36"/>
      <c r="H475" s="36"/>
      <c r="I475" s="36"/>
      <c r="J475" s="36"/>
      <c r="K475" s="36"/>
      <c r="L475" s="36"/>
    </row>
    <row r="476" spans="4:12" s="29" customFormat="1" x14ac:dyDescent="0.2">
      <c r="D476" s="36"/>
      <c r="E476" s="36"/>
      <c r="F476" s="36"/>
      <c r="G476" s="36"/>
      <c r="H476" s="36"/>
      <c r="I476" s="36"/>
      <c r="J476" s="36"/>
      <c r="K476" s="36"/>
      <c r="L476" s="36"/>
    </row>
    <row r="477" spans="4:12" s="29" customFormat="1" x14ac:dyDescent="0.2">
      <c r="D477" s="36"/>
      <c r="E477" s="36"/>
      <c r="F477" s="36"/>
      <c r="G477" s="36"/>
      <c r="H477" s="36"/>
      <c r="I477" s="36"/>
      <c r="J477" s="36"/>
      <c r="K477" s="36"/>
      <c r="L477" s="36"/>
    </row>
    <row r="478" spans="4:12" s="29" customFormat="1" x14ac:dyDescent="0.2">
      <c r="D478" s="36"/>
      <c r="E478" s="36"/>
      <c r="F478" s="36"/>
      <c r="G478" s="36"/>
      <c r="H478" s="36"/>
      <c r="I478" s="36"/>
      <c r="J478" s="36"/>
      <c r="K478" s="36"/>
      <c r="L478" s="36"/>
    </row>
    <row r="479" spans="4:12" s="29" customFormat="1" x14ac:dyDescent="0.2">
      <c r="D479" s="36"/>
      <c r="E479" s="36"/>
      <c r="F479" s="36"/>
      <c r="G479" s="36"/>
      <c r="H479" s="36"/>
      <c r="I479" s="36"/>
      <c r="J479" s="36"/>
      <c r="K479" s="36"/>
      <c r="L479" s="36"/>
    </row>
    <row r="480" spans="4:12" s="29" customFormat="1" x14ac:dyDescent="0.2">
      <c r="D480" s="36"/>
      <c r="E480" s="36"/>
      <c r="F480" s="36"/>
      <c r="G480" s="36"/>
      <c r="H480" s="36"/>
      <c r="I480" s="36"/>
      <c r="J480" s="36"/>
      <c r="K480" s="36"/>
      <c r="L480" s="36"/>
    </row>
    <row r="481" spans="4:12" s="29" customFormat="1" x14ac:dyDescent="0.2">
      <c r="D481" s="36"/>
      <c r="E481" s="36"/>
      <c r="F481" s="36"/>
      <c r="G481" s="36"/>
      <c r="H481" s="36"/>
      <c r="I481" s="36"/>
      <c r="J481" s="36"/>
      <c r="K481" s="36"/>
      <c r="L481" s="36"/>
    </row>
    <row r="482" spans="4:12" s="29" customFormat="1" x14ac:dyDescent="0.2">
      <c r="D482" s="36"/>
      <c r="E482" s="36"/>
      <c r="F482" s="36"/>
      <c r="G482" s="36"/>
      <c r="H482" s="36"/>
      <c r="I482" s="36"/>
      <c r="J482" s="36"/>
      <c r="K482" s="36"/>
      <c r="L482" s="36"/>
    </row>
    <row r="483" spans="4:12" s="29" customFormat="1" x14ac:dyDescent="0.2">
      <c r="D483" s="36"/>
      <c r="E483" s="36"/>
      <c r="F483" s="36"/>
      <c r="G483" s="36"/>
      <c r="H483" s="36"/>
      <c r="I483" s="36"/>
      <c r="J483" s="36"/>
      <c r="K483" s="36"/>
      <c r="L483" s="36"/>
    </row>
    <row r="484" spans="4:12" s="29" customFormat="1" x14ac:dyDescent="0.2">
      <c r="D484" s="36"/>
      <c r="E484" s="36"/>
      <c r="F484" s="36"/>
      <c r="G484" s="36"/>
      <c r="H484" s="36"/>
      <c r="I484" s="36"/>
      <c r="J484" s="36"/>
      <c r="K484" s="36"/>
      <c r="L484" s="36"/>
    </row>
    <row r="485" spans="4:12" s="29" customFormat="1" x14ac:dyDescent="0.2">
      <c r="D485" s="36"/>
      <c r="E485" s="36"/>
      <c r="F485" s="36"/>
      <c r="G485" s="36"/>
      <c r="H485" s="36"/>
      <c r="I485" s="36"/>
      <c r="J485" s="36"/>
      <c r="K485" s="36"/>
      <c r="L485" s="36"/>
    </row>
    <row r="486" spans="4:12" s="29" customFormat="1" x14ac:dyDescent="0.2">
      <c r="D486" s="36"/>
      <c r="E486" s="36"/>
      <c r="F486" s="36"/>
      <c r="G486" s="36"/>
      <c r="H486" s="36"/>
      <c r="I486" s="36"/>
      <c r="J486" s="36"/>
      <c r="K486" s="36"/>
      <c r="L486" s="36"/>
    </row>
    <row r="487" spans="4:12" s="29" customFormat="1" x14ac:dyDescent="0.2">
      <c r="D487" s="36"/>
      <c r="E487" s="36"/>
      <c r="F487" s="36"/>
      <c r="G487" s="36"/>
      <c r="H487" s="36"/>
      <c r="I487" s="36"/>
      <c r="J487" s="36"/>
      <c r="K487" s="36"/>
      <c r="L487" s="36"/>
    </row>
    <row r="488" spans="4:12" s="29" customFormat="1" x14ac:dyDescent="0.2">
      <c r="D488" s="36"/>
      <c r="E488" s="36"/>
      <c r="F488" s="36"/>
      <c r="G488" s="36"/>
      <c r="H488" s="36"/>
      <c r="I488" s="36"/>
      <c r="J488" s="36"/>
      <c r="K488" s="36"/>
      <c r="L488" s="36"/>
    </row>
    <row r="489" spans="4:12" s="29" customFormat="1" x14ac:dyDescent="0.2">
      <c r="D489" s="36"/>
      <c r="E489" s="36"/>
      <c r="F489" s="36"/>
      <c r="G489" s="36"/>
      <c r="H489" s="36"/>
      <c r="I489" s="36"/>
      <c r="J489" s="36"/>
      <c r="K489" s="36"/>
      <c r="L489" s="36"/>
    </row>
    <row r="490" spans="4:12" s="29" customFormat="1" x14ac:dyDescent="0.2">
      <c r="D490" s="36"/>
      <c r="E490" s="36"/>
      <c r="F490" s="36"/>
      <c r="G490" s="36"/>
      <c r="H490" s="36"/>
      <c r="I490" s="36"/>
      <c r="J490" s="36"/>
      <c r="K490" s="36"/>
      <c r="L490" s="36"/>
    </row>
    <row r="491" spans="4:12" s="29" customFormat="1" x14ac:dyDescent="0.2">
      <c r="D491" s="36"/>
      <c r="E491" s="36"/>
      <c r="F491" s="36"/>
      <c r="G491" s="36"/>
      <c r="H491" s="36"/>
      <c r="I491" s="36"/>
      <c r="J491" s="36"/>
      <c r="K491" s="36"/>
      <c r="L491" s="36"/>
    </row>
    <row r="492" spans="4:12" s="29" customFormat="1" x14ac:dyDescent="0.2">
      <c r="D492" s="36"/>
      <c r="E492" s="36"/>
      <c r="F492" s="36"/>
      <c r="G492" s="36"/>
      <c r="H492" s="36"/>
      <c r="I492" s="36"/>
      <c r="J492" s="36"/>
      <c r="K492" s="36"/>
      <c r="L492" s="36"/>
    </row>
    <row r="493" spans="4:12" s="29" customFormat="1" x14ac:dyDescent="0.2">
      <c r="D493" s="36"/>
      <c r="E493" s="36"/>
      <c r="F493" s="36"/>
      <c r="G493" s="36"/>
      <c r="H493" s="36"/>
      <c r="I493" s="36"/>
      <c r="J493" s="36"/>
      <c r="K493" s="36"/>
      <c r="L493" s="36"/>
    </row>
    <row r="494" spans="4:12" s="29" customFormat="1" x14ac:dyDescent="0.2">
      <c r="D494" s="36"/>
      <c r="E494" s="36"/>
      <c r="F494" s="36"/>
      <c r="G494" s="36"/>
      <c r="H494" s="36"/>
      <c r="I494" s="36"/>
      <c r="J494" s="36"/>
      <c r="K494" s="36"/>
      <c r="L494" s="36"/>
    </row>
    <row r="495" spans="4:12" s="29" customFormat="1" x14ac:dyDescent="0.2">
      <c r="D495" s="36"/>
      <c r="E495" s="36"/>
      <c r="F495" s="36"/>
      <c r="G495" s="36"/>
      <c r="H495" s="36"/>
      <c r="I495" s="36"/>
      <c r="J495" s="36"/>
      <c r="K495" s="36"/>
      <c r="L495" s="36"/>
    </row>
    <row r="496" spans="4:12" s="29" customFormat="1" x14ac:dyDescent="0.2">
      <c r="D496" s="36"/>
      <c r="E496" s="36"/>
      <c r="F496" s="36"/>
      <c r="G496" s="36"/>
      <c r="H496" s="36"/>
      <c r="I496" s="36"/>
      <c r="J496" s="36"/>
      <c r="K496" s="36"/>
      <c r="L496" s="36"/>
    </row>
    <row r="497" spans="4:12" s="29" customFormat="1" x14ac:dyDescent="0.2">
      <c r="D497" s="36"/>
      <c r="E497" s="36"/>
      <c r="F497" s="36"/>
      <c r="G497" s="36"/>
      <c r="H497" s="36"/>
      <c r="I497" s="36"/>
      <c r="J497" s="36"/>
      <c r="K497" s="36"/>
      <c r="L497" s="36"/>
    </row>
    <row r="498" spans="4:12" s="29" customFormat="1" x14ac:dyDescent="0.2">
      <c r="D498" s="36"/>
      <c r="E498" s="36"/>
      <c r="F498" s="36"/>
      <c r="G498" s="36"/>
      <c r="H498" s="36"/>
      <c r="I498" s="36"/>
      <c r="J498" s="36"/>
      <c r="K498" s="36"/>
      <c r="L498" s="36"/>
    </row>
    <row r="499" spans="4:12" s="29" customFormat="1" x14ac:dyDescent="0.2">
      <c r="D499" s="36"/>
      <c r="E499" s="36"/>
      <c r="F499" s="36"/>
      <c r="G499" s="36"/>
      <c r="H499" s="36"/>
      <c r="I499" s="36"/>
      <c r="J499" s="36"/>
      <c r="K499" s="36"/>
      <c r="L499" s="36"/>
    </row>
    <row r="500" spans="4:12" s="29" customFormat="1" x14ac:dyDescent="0.2">
      <c r="D500" s="36"/>
      <c r="E500" s="36"/>
      <c r="F500" s="36"/>
      <c r="G500" s="36"/>
      <c r="H500" s="36"/>
      <c r="I500" s="36"/>
      <c r="J500" s="36"/>
      <c r="K500" s="36"/>
      <c r="L500" s="36"/>
    </row>
    <row r="501" spans="4:12" s="29" customFormat="1" x14ac:dyDescent="0.2">
      <c r="D501" s="36"/>
      <c r="E501" s="36"/>
      <c r="F501" s="36"/>
      <c r="G501" s="36"/>
      <c r="H501" s="36"/>
      <c r="I501" s="36"/>
      <c r="J501" s="36"/>
      <c r="K501" s="36"/>
      <c r="L501" s="36"/>
    </row>
    <row r="502" spans="4:12" s="29" customFormat="1" x14ac:dyDescent="0.2">
      <c r="D502" s="36"/>
      <c r="E502" s="36"/>
      <c r="F502" s="36"/>
      <c r="G502" s="36"/>
      <c r="H502" s="36"/>
      <c r="I502" s="36"/>
      <c r="J502" s="36"/>
      <c r="K502" s="36"/>
      <c r="L502" s="36"/>
    </row>
    <row r="503" spans="4:12" s="29" customFormat="1" x14ac:dyDescent="0.2">
      <c r="D503" s="36"/>
      <c r="E503" s="36"/>
      <c r="F503" s="36"/>
      <c r="G503" s="36"/>
      <c r="H503" s="36"/>
      <c r="I503" s="36"/>
      <c r="J503" s="36"/>
      <c r="K503" s="36"/>
      <c r="L503" s="36"/>
    </row>
    <row r="504" spans="4:12" s="29" customFormat="1" x14ac:dyDescent="0.2">
      <c r="D504" s="36"/>
      <c r="E504" s="36"/>
      <c r="F504" s="36"/>
      <c r="G504" s="36"/>
      <c r="H504" s="36"/>
      <c r="I504" s="36"/>
      <c r="J504" s="36"/>
      <c r="K504" s="36"/>
      <c r="L504" s="36"/>
    </row>
    <row r="505" spans="4:12" s="29" customFormat="1" x14ac:dyDescent="0.2">
      <c r="D505" s="36"/>
      <c r="E505" s="36"/>
      <c r="F505" s="36"/>
      <c r="G505" s="36"/>
      <c r="H505" s="36"/>
      <c r="I505" s="36"/>
      <c r="J505" s="36"/>
      <c r="K505" s="36"/>
      <c r="L505" s="36"/>
    </row>
    <row r="506" spans="4:12" s="29" customFormat="1" x14ac:dyDescent="0.2">
      <c r="D506" s="36"/>
      <c r="E506" s="36"/>
      <c r="F506" s="36"/>
      <c r="G506" s="36"/>
      <c r="H506" s="36"/>
      <c r="I506" s="36"/>
      <c r="J506" s="36"/>
      <c r="K506" s="36"/>
      <c r="L506" s="36"/>
    </row>
    <row r="507" spans="4:12" s="29" customFormat="1" x14ac:dyDescent="0.2">
      <c r="D507" s="36"/>
      <c r="E507" s="36"/>
      <c r="F507" s="36"/>
      <c r="G507" s="36"/>
      <c r="H507" s="36"/>
      <c r="I507" s="36"/>
      <c r="J507" s="36"/>
      <c r="K507" s="36"/>
      <c r="L507" s="36"/>
    </row>
    <row r="508" spans="4:12" s="29" customFormat="1" x14ac:dyDescent="0.2">
      <c r="D508" s="36"/>
      <c r="E508" s="36"/>
      <c r="F508" s="36"/>
      <c r="G508" s="36"/>
      <c r="H508" s="36"/>
      <c r="I508" s="36"/>
      <c r="J508" s="36"/>
      <c r="K508" s="36"/>
      <c r="L508" s="36"/>
    </row>
    <row r="509" spans="4:12" s="29" customFormat="1" x14ac:dyDescent="0.2">
      <c r="D509" s="36"/>
      <c r="E509" s="36"/>
      <c r="F509" s="36"/>
      <c r="G509" s="36"/>
      <c r="H509" s="36"/>
      <c r="I509" s="36"/>
      <c r="J509" s="36"/>
      <c r="K509" s="36"/>
      <c r="L509" s="36"/>
    </row>
    <row r="510" spans="4:12" s="29" customFormat="1" x14ac:dyDescent="0.2">
      <c r="D510" s="36"/>
      <c r="E510" s="36"/>
      <c r="F510" s="36"/>
      <c r="G510" s="36"/>
      <c r="H510" s="36"/>
      <c r="I510" s="36"/>
      <c r="J510" s="36"/>
      <c r="K510" s="36"/>
      <c r="L510" s="36"/>
    </row>
    <row r="511" spans="4:12" s="29" customFormat="1" x14ac:dyDescent="0.2">
      <c r="D511" s="36"/>
      <c r="E511" s="36"/>
      <c r="F511" s="36"/>
      <c r="G511" s="36"/>
      <c r="H511" s="36"/>
      <c r="I511" s="36"/>
      <c r="J511" s="36"/>
      <c r="K511" s="36"/>
      <c r="L511" s="36"/>
    </row>
    <row r="512" spans="4:12" s="29" customFormat="1" x14ac:dyDescent="0.2">
      <c r="D512" s="36"/>
      <c r="E512" s="36"/>
      <c r="F512" s="36"/>
      <c r="G512" s="36"/>
      <c r="H512" s="36"/>
      <c r="I512" s="36"/>
      <c r="J512" s="36"/>
      <c r="K512" s="36"/>
      <c r="L512" s="36"/>
    </row>
    <row r="513" spans="4:12" s="29" customFormat="1" x14ac:dyDescent="0.2">
      <c r="D513" s="36"/>
      <c r="E513" s="36"/>
      <c r="F513" s="36"/>
      <c r="G513" s="36"/>
      <c r="H513" s="36"/>
      <c r="I513" s="36"/>
      <c r="J513" s="36"/>
      <c r="K513" s="36"/>
      <c r="L513" s="36"/>
    </row>
    <row r="514" spans="4:12" s="29" customFormat="1" x14ac:dyDescent="0.2">
      <c r="D514" s="36"/>
      <c r="E514" s="36"/>
      <c r="F514" s="36"/>
      <c r="G514" s="36"/>
      <c r="H514" s="36"/>
      <c r="I514" s="36"/>
      <c r="J514" s="36"/>
      <c r="K514" s="36"/>
      <c r="L514" s="36"/>
    </row>
    <row r="515" spans="4:12" s="29" customFormat="1" x14ac:dyDescent="0.2">
      <c r="D515" s="36"/>
      <c r="E515" s="36"/>
      <c r="F515" s="36"/>
      <c r="G515" s="36"/>
      <c r="H515" s="36"/>
      <c r="I515" s="36"/>
      <c r="J515" s="36"/>
      <c r="K515" s="36"/>
      <c r="L515" s="36"/>
    </row>
    <row r="516" spans="4:12" s="29" customFormat="1" x14ac:dyDescent="0.2">
      <c r="D516" s="36"/>
      <c r="E516" s="36"/>
      <c r="F516" s="36"/>
      <c r="G516" s="36"/>
      <c r="H516" s="36"/>
      <c r="I516" s="36"/>
      <c r="J516" s="36"/>
      <c r="K516" s="36"/>
      <c r="L516" s="36"/>
    </row>
    <row r="517" spans="4:12" s="29" customFormat="1" x14ac:dyDescent="0.2">
      <c r="D517" s="36"/>
      <c r="E517" s="36"/>
      <c r="F517" s="36"/>
      <c r="G517" s="36"/>
      <c r="H517" s="36"/>
      <c r="I517" s="36"/>
      <c r="J517" s="36"/>
      <c r="K517" s="36"/>
      <c r="L517" s="36"/>
    </row>
    <row r="518" spans="4:12" s="29" customFormat="1" x14ac:dyDescent="0.2">
      <c r="D518" s="36"/>
      <c r="E518" s="36"/>
      <c r="F518" s="36"/>
      <c r="G518" s="36"/>
      <c r="H518" s="36"/>
      <c r="I518" s="36"/>
      <c r="J518" s="36"/>
      <c r="K518" s="36"/>
      <c r="L518" s="36"/>
    </row>
    <row r="519" spans="4:12" s="29" customFormat="1" x14ac:dyDescent="0.2">
      <c r="D519" s="36"/>
      <c r="E519" s="36"/>
      <c r="F519" s="36"/>
      <c r="G519" s="36"/>
      <c r="H519" s="36"/>
      <c r="I519" s="36"/>
      <c r="J519" s="36"/>
      <c r="K519" s="36"/>
      <c r="L519" s="36"/>
    </row>
    <row r="520" spans="4:12" s="29" customFormat="1" x14ac:dyDescent="0.2">
      <c r="D520" s="36"/>
      <c r="E520" s="36"/>
      <c r="F520" s="36"/>
      <c r="G520" s="36"/>
      <c r="H520" s="36"/>
      <c r="I520" s="36"/>
      <c r="J520" s="36"/>
      <c r="K520" s="36"/>
      <c r="L520" s="36"/>
    </row>
    <row r="521" spans="4:12" s="29" customFormat="1" x14ac:dyDescent="0.2">
      <c r="D521" s="36"/>
      <c r="E521" s="36"/>
      <c r="F521" s="36"/>
      <c r="G521" s="36"/>
      <c r="H521" s="36"/>
      <c r="I521" s="36"/>
      <c r="J521" s="36"/>
      <c r="K521" s="36"/>
      <c r="L521" s="36"/>
    </row>
    <row r="522" spans="4:12" s="29" customFormat="1" x14ac:dyDescent="0.2">
      <c r="D522" s="36"/>
      <c r="E522" s="36"/>
      <c r="F522" s="36"/>
      <c r="G522" s="36"/>
      <c r="H522" s="36"/>
      <c r="I522" s="36"/>
      <c r="J522" s="36"/>
      <c r="K522" s="36"/>
      <c r="L522" s="36"/>
    </row>
    <row r="523" spans="4:12" s="29" customFormat="1" x14ac:dyDescent="0.2">
      <c r="D523" s="36"/>
      <c r="E523" s="36"/>
      <c r="F523" s="36"/>
      <c r="G523" s="36"/>
      <c r="H523" s="36"/>
      <c r="I523" s="36"/>
      <c r="J523" s="36"/>
      <c r="K523" s="36"/>
      <c r="L523" s="36"/>
    </row>
    <row r="524" spans="4:12" s="29" customFormat="1" x14ac:dyDescent="0.2">
      <c r="D524" s="36"/>
      <c r="E524" s="36"/>
      <c r="F524" s="36"/>
      <c r="G524" s="36"/>
      <c r="H524" s="36"/>
      <c r="I524" s="36"/>
      <c r="J524" s="36"/>
      <c r="K524" s="36"/>
      <c r="L524" s="36"/>
    </row>
    <row r="525" spans="4:12" s="29" customFormat="1" x14ac:dyDescent="0.2">
      <c r="D525" s="36"/>
      <c r="E525" s="36"/>
      <c r="F525" s="36"/>
      <c r="G525" s="36"/>
      <c r="H525" s="36"/>
      <c r="I525" s="36"/>
      <c r="J525" s="36"/>
      <c r="K525" s="36"/>
      <c r="L525" s="36"/>
    </row>
    <row r="526" spans="4:12" s="29" customFormat="1" x14ac:dyDescent="0.2">
      <c r="D526" s="36"/>
      <c r="E526" s="36"/>
      <c r="F526" s="36"/>
      <c r="G526" s="36"/>
      <c r="H526" s="36"/>
      <c r="I526" s="36"/>
      <c r="J526" s="36"/>
      <c r="K526" s="36"/>
      <c r="L526" s="36"/>
    </row>
    <row r="527" spans="4:12" s="29" customFormat="1" x14ac:dyDescent="0.2">
      <c r="D527" s="36"/>
      <c r="E527" s="36"/>
      <c r="F527" s="36"/>
      <c r="G527" s="36"/>
      <c r="H527" s="36"/>
      <c r="I527" s="36"/>
      <c r="J527" s="36"/>
      <c r="K527" s="36"/>
      <c r="L527" s="36"/>
    </row>
    <row r="528" spans="4:12" s="29" customFormat="1" x14ac:dyDescent="0.2">
      <c r="D528" s="36"/>
      <c r="E528" s="36"/>
      <c r="F528" s="36"/>
      <c r="G528" s="36"/>
      <c r="H528" s="36"/>
      <c r="I528" s="36"/>
      <c r="J528" s="36"/>
      <c r="K528" s="36"/>
      <c r="L528" s="36"/>
    </row>
    <row r="529" spans="1:12" s="29" customFormat="1" x14ac:dyDescent="0.2">
      <c r="D529" s="36"/>
      <c r="E529" s="36"/>
      <c r="F529" s="36"/>
      <c r="G529" s="36"/>
      <c r="H529" s="36"/>
      <c r="I529" s="36"/>
      <c r="J529" s="36"/>
      <c r="K529" s="36"/>
      <c r="L529" s="36"/>
    </row>
    <row r="530" spans="1:12" s="29" customFormat="1" x14ac:dyDescent="0.2">
      <c r="D530" s="36"/>
      <c r="E530" s="36"/>
      <c r="F530" s="36"/>
      <c r="G530" s="36"/>
      <c r="H530" s="36"/>
      <c r="I530" s="36"/>
      <c r="J530" s="36"/>
      <c r="K530" s="36"/>
      <c r="L530" s="36"/>
    </row>
    <row r="531" spans="1:12" s="29" customFormat="1" x14ac:dyDescent="0.2">
      <c r="A531" s="18"/>
      <c r="B531" s="18"/>
      <c r="C531" s="18"/>
      <c r="D531" s="36"/>
      <c r="E531" s="37"/>
      <c r="F531" s="28"/>
      <c r="G531" s="37"/>
      <c r="H531" s="28"/>
      <c r="I531" s="37"/>
      <c r="J531" s="28"/>
      <c r="K531" s="37"/>
      <c r="L531" s="36"/>
    </row>
  </sheetData>
  <mergeCells count="6">
    <mergeCell ref="A14:C14"/>
    <mergeCell ref="A9:C9"/>
    <mergeCell ref="A10:C10"/>
    <mergeCell ref="A11:C11"/>
    <mergeCell ref="A12:C12"/>
    <mergeCell ref="A13:C13"/>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K941"/>
  <sheetViews>
    <sheetView workbookViewId="0">
      <selection activeCell="E3" sqref="E3"/>
    </sheetView>
  </sheetViews>
  <sheetFormatPr baseColWidth="10" defaultRowHeight="12.75" x14ac:dyDescent="0.2"/>
  <cols>
    <col min="1" max="2" width="18.140625" style="18" bestFit="1" customWidth="1"/>
    <col min="3" max="4" width="11.42578125" style="18"/>
    <col min="5" max="5" width="20.85546875" style="18" customWidth="1"/>
    <col min="6" max="6" width="11.42578125" style="18"/>
    <col min="7" max="7" width="2.7109375" style="51" customWidth="1"/>
    <col min="8" max="8" width="11.42578125" style="45" hidden="1" customWidth="1"/>
    <col min="9" max="9" width="18.140625" style="45" hidden="1" customWidth="1"/>
    <col min="10" max="10" width="2.7109375" style="51" customWidth="1"/>
    <col min="11" max="11" width="16.42578125" style="18" bestFit="1" customWidth="1"/>
    <col min="12" max="12" width="18.140625" style="18" bestFit="1" customWidth="1"/>
    <col min="13" max="13" width="2.7109375" style="51" customWidth="1"/>
    <col min="14" max="63" width="11.42578125" style="45"/>
    <col min="64" max="16384" width="11.42578125" style="18"/>
  </cols>
  <sheetData>
    <row r="1" spans="1:14" ht="13.5" thickBot="1" x14ac:dyDescent="0.25">
      <c r="A1" s="75" t="s">
        <v>4</v>
      </c>
      <c r="B1" s="76"/>
      <c r="C1" s="75" t="s">
        <v>2</v>
      </c>
      <c r="D1" s="76"/>
      <c r="E1" s="75" t="s">
        <v>1</v>
      </c>
      <c r="F1" s="76"/>
      <c r="G1" s="44"/>
      <c r="H1" s="75" t="s">
        <v>3</v>
      </c>
      <c r="I1" s="76"/>
      <c r="J1" s="44"/>
      <c r="K1" s="75" t="s">
        <v>5</v>
      </c>
      <c r="L1" s="76"/>
      <c r="M1" s="44"/>
    </row>
    <row r="2" spans="1:14" x14ac:dyDescent="0.2">
      <c r="A2" s="46">
        <f>+L2</f>
        <v>14</v>
      </c>
      <c r="B2" s="46">
        <f>+L10+A2+0.01</f>
        <v>8008.1465000000007</v>
      </c>
      <c r="C2" s="47">
        <f>+H2</f>
        <v>147</v>
      </c>
      <c r="D2" s="48">
        <f t="shared" ref="D2:D65" si="0">+C2/MAX($H:$H)</f>
        <v>0.69668246445497628</v>
      </c>
      <c r="E2" s="49">
        <f>+I2</f>
        <v>231795.78000000006</v>
      </c>
      <c r="F2" s="50">
        <f t="shared" ref="F2:F65" si="1">+E2/MAX($I:$I)</f>
        <v>8.6569502544730365E-2</v>
      </c>
      <c r="H2" s="52">
        <f>+COUNTIF(Rohdaten!$B$1:'Rohdaten'!$B$65536,"&lt;"&amp;B2)</f>
        <v>147</v>
      </c>
      <c r="I2" s="53">
        <f>+SUMIF(Rohdaten!$B$1:'Rohdaten'!$B$65536,"&lt;"&amp;B2,Rohdaten!$B$1:'Rohdaten'!$B$65536)</f>
        <v>231795.78000000006</v>
      </c>
      <c r="K2" s="54" t="s">
        <v>6</v>
      </c>
      <c r="L2" s="64">
        <f>+MIN(Rohdaten!$B$2:$B$65536)</f>
        <v>14</v>
      </c>
      <c r="N2" s="55">
        <f>+C2*1000</f>
        <v>147000</v>
      </c>
    </row>
    <row r="3" spans="1:14" x14ac:dyDescent="0.2">
      <c r="A3" s="56">
        <f>+B2+0.01</f>
        <v>8008.156500000001</v>
      </c>
      <c r="B3" s="56">
        <f>+B2+$L$10</f>
        <v>16002.283000000001</v>
      </c>
      <c r="C3" s="57">
        <f>+H3-SUM(C$2:C2)</f>
        <v>15</v>
      </c>
      <c r="D3" s="58">
        <f t="shared" si="0"/>
        <v>7.1090047393364927E-2</v>
      </c>
      <c r="E3" s="59">
        <f>+I3-SUM(E$2:E2)</f>
        <v>184797.92999999996</v>
      </c>
      <c r="F3" s="60">
        <f t="shared" si="1"/>
        <v>6.9017066969018576E-2</v>
      </c>
      <c r="H3" s="52">
        <f>+COUNTIF(Rohdaten!$B$1:'Rohdaten'!$B$65536,"&lt;"&amp;B3)</f>
        <v>162</v>
      </c>
      <c r="I3" s="53">
        <f>+SUMIF(Rohdaten!$B$1:'Rohdaten'!$B$65536,"&lt;"&amp;B3,Rohdaten!$B$1:'Rohdaten'!$B$65536)</f>
        <v>416593.71</v>
      </c>
      <c r="K3" s="61" t="s">
        <v>7</v>
      </c>
      <c r="L3" s="65">
        <f>+MAX(Rohdaten!$B$2:$B$65536)</f>
        <v>159896.73000000001</v>
      </c>
      <c r="N3" s="55">
        <f t="shared" ref="N3:N21" si="2">+C3*1000</f>
        <v>15000</v>
      </c>
    </row>
    <row r="4" spans="1:14" x14ac:dyDescent="0.2">
      <c r="A4" s="56">
        <f>+B3+0.01</f>
        <v>16002.293000000001</v>
      </c>
      <c r="B4" s="56">
        <f t="shared" ref="B4:B67" si="3">+B3+$L$10</f>
        <v>23996.419500000004</v>
      </c>
      <c r="C4" s="57">
        <f>+H4-SUM(C$2:C3)</f>
        <v>19</v>
      </c>
      <c r="D4" s="58">
        <f t="shared" si="0"/>
        <v>9.004739336492891E-2</v>
      </c>
      <c r="E4" s="59">
        <f>+I4-SUM(E$2:E3)</f>
        <v>388493.99000000017</v>
      </c>
      <c r="F4" s="60">
        <f t="shared" si="1"/>
        <v>0.1450920782764788</v>
      </c>
      <c r="H4" s="52">
        <f>+COUNTIF(Rohdaten!$B$1:'Rohdaten'!$B$65536,"&lt;"&amp;B4)</f>
        <v>181</v>
      </c>
      <c r="I4" s="53">
        <f>+SUMIF(Rohdaten!$B$1:'Rohdaten'!$B$65536,"&lt;"&amp;B4,Rohdaten!$B$1:'Rohdaten'!$B$65536)</f>
        <v>805087.70000000019</v>
      </c>
      <c r="K4" s="61" t="s">
        <v>2</v>
      </c>
      <c r="L4" s="62">
        <f>+COUNT(Rohdaten!$A$2:$A$65536)</f>
        <v>211</v>
      </c>
      <c r="N4" s="55">
        <f t="shared" si="2"/>
        <v>19000</v>
      </c>
    </row>
    <row r="5" spans="1:14" x14ac:dyDescent="0.2">
      <c r="A5" s="56">
        <f t="shared" ref="A5:A68" si="4">+B4+0.01</f>
        <v>23996.429500000002</v>
      </c>
      <c r="B5" s="56">
        <f t="shared" si="3"/>
        <v>31990.556000000004</v>
      </c>
      <c r="C5" s="57">
        <f>+H5-SUM(C$2:C4)</f>
        <v>4</v>
      </c>
      <c r="D5" s="58">
        <f t="shared" si="0"/>
        <v>1.8957345971563982E-2</v>
      </c>
      <c r="E5" s="59">
        <f>+I5-SUM(E$2:E4)</f>
        <v>107648.87</v>
      </c>
      <c r="F5" s="60">
        <f t="shared" si="1"/>
        <v>4.0203963702024018E-2</v>
      </c>
      <c r="H5" s="52">
        <f>+COUNTIF(Rohdaten!$B$1:'Rohdaten'!$B$65536,"&lt;"&amp;B5)</f>
        <v>185</v>
      </c>
      <c r="I5" s="53">
        <f>+SUMIF(Rohdaten!$B$1:'Rohdaten'!$B$65536,"&lt;"&amp;B5,Rohdaten!$B$1:'Rohdaten'!$B$65536)</f>
        <v>912736.57000000018</v>
      </c>
      <c r="K5" s="61" t="s">
        <v>8</v>
      </c>
      <c r="L5" s="66">
        <f>+SUM(Rohdaten!$B$2:$B$65536)</f>
        <v>2677568.58</v>
      </c>
      <c r="N5" s="55">
        <f t="shared" si="2"/>
        <v>4000</v>
      </c>
    </row>
    <row r="6" spans="1:14" x14ac:dyDescent="0.2">
      <c r="A6" s="56">
        <f t="shared" si="4"/>
        <v>31990.566000000003</v>
      </c>
      <c r="B6" s="56">
        <f t="shared" si="3"/>
        <v>39984.692500000005</v>
      </c>
      <c r="C6" s="57">
        <f>+H6-SUM(C$2:C5)</f>
        <v>2</v>
      </c>
      <c r="D6" s="58">
        <f t="shared" si="0"/>
        <v>9.4786729857819912E-3</v>
      </c>
      <c r="E6" s="59">
        <f>+I6-SUM(E$2:E5)</f>
        <v>73627.809999999823</v>
      </c>
      <c r="F6" s="60">
        <f t="shared" si="1"/>
        <v>2.7498010900620824E-2</v>
      </c>
      <c r="H6" s="52">
        <f>+COUNTIF(Rohdaten!$B$1:'Rohdaten'!$B$65536,"&lt;"&amp;B6)</f>
        <v>187</v>
      </c>
      <c r="I6" s="53">
        <f>+SUMIF(Rohdaten!$B$1:'Rohdaten'!$B$65536,"&lt;"&amp;B6,Rohdaten!$B$1:'Rohdaten'!$B$65536)</f>
        <v>986364.38</v>
      </c>
      <c r="K6" s="61" t="s">
        <v>9</v>
      </c>
      <c r="L6" s="66">
        <f>+AVERAGE(Rohdaten!$B$2:$B$65536)</f>
        <v>12689.898483412322</v>
      </c>
      <c r="N6" s="55">
        <f t="shared" si="2"/>
        <v>2000</v>
      </c>
    </row>
    <row r="7" spans="1:14" x14ac:dyDescent="0.2">
      <c r="A7" s="56">
        <f t="shared" si="4"/>
        <v>39984.702500000007</v>
      </c>
      <c r="B7" s="56">
        <f t="shared" si="3"/>
        <v>47978.829000000005</v>
      </c>
      <c r="C7" s="57">
        <f>+H7-SUM(C$2:C6)</f>
        <v>5</v>
      </c>
      <c r="D7" s="58">
        <f t="shared" si="0"/>
        <v>2.3696682464454975E-2</v>
      </c>
      <c r="E7" s="59">
        <f>+I7-SUM(E$2:E6)</f>
        <v>227622.43999999983</v>
      </c>
      <c r="F7" s="60">
        <f t="shared" si="1"/>
        <v>8.5010872065132997E-2</v>
      </c>
      <c r="H7" s="52">
        <f>+COUNTIF(Rohdaten!$B$1:'Rohdaten'!$B$65536,"&lt;"&amp;B7)</f>
        <v>192</v>
      </c>
      <c r="I7" s="53">
        <f>+SUMIF(Rohdaten!$B$1:'Rohdaten'!$B$65536,"&lt;"&amp;B7,Rohdaten!$B$1:'Rohdaten'!$B$65536)</f>
        <v>1213986.8199999998</v>
      </c>
      <c r="K7" s="61"/>
      <c r="L7" s="57"/>
      <c r="N7" s="55">
        <f t="shared" si="2"/>
        <v>5000</v>
      </c>
    </row>
    <row r="8" spans="1:14" x14ac:dyDescent="0.2">
      <c r="A8" s="56">
        <f t="shared" si="4"/>
        <v>47978.839000000007</v>
      </c>
      <c r="B8" s="56">
        <f t="shared" si="3"/>
        <v>55972.965500000006</v>
      </c>
      <c r="C8" s="57">
        <f>+H8-SUM(C$2:C7)</f>
        <v>3</v>
      </c>
      <c r="D8" s="58">
        <f t="shared" si="0"/>
        <v>1.4218009478672985E-2</v>
      </c>
      <c r="E8" s="59">
        <f>+I8-SUM(E$2:E7)</f>
        <v>162157.60000000009</v>
      </c>
      <c r="F8" s="60">
        <f t="shared" si="1"/>
        <v>6.056151136939323E-2</v>
      </c>
      <c r="H8" s="52">
        <f>+COUNTIF(Rohdaten!$B$1:'Rohdaten'!$B$65536,"&lt;"&amp;B8)</f>
        <v>195</v>
      </c>
      <c r="I8" s="53">
        <f>+SUMIF(Rohdaten!$B$1:'Rohdaten'!$B$65536,"&lt;"&amp;B8,Rohdaten!$B$1:'Rohdaten'!$B$65536)</f>
        <v>1376144.42</v>
      </c>
      <c r="K8" s="61" t="s">
        <v>27</v>
      </c>
      <c r="L8" s="63">
        <v>20</v>
      </c>
      <c r="N8" s="55">
        <f t="shared" si="2"/>
        <v>3000</v>
      </c>
    </row>
    <row r="9" spans="1:14" x14ac:dyDescent="0.2">
      <c r="A9" s="56">
        <f t="shared" si="4"/>
        <v>55972.975500000008</v>
      </c>
      <c r="B9" s="56">
        <f t="shared" si="3"/>
        <v>63967.102000000006</v>
      </c>
      <c r="C9" s="57">
        <f>+H9-SUM(C$2:C8)</f>
        <v>5</v>
      </c>
      <c r="D9" s="58">
        <f t="shared" si="0"/>
        <v>2.3696682464454975E-2</v>
      </c>
      <c r="E9" s="59">
        <f>+I9-SUM(E$2:E8)</f>
        <v>307497.57999999914</v>
      </c>
      <c r="F9" s="60">
        <f t="shared" si="1"/>
        <v>0.11484209304547453</v>
      </c>
      <c r="H9" s="52">
        <f>+COUNTIF(Rohdaten!$B$1:'Rohdaten'!$B$65536,"&lt;"&amp;B9)</f>
        <v>200</v>
      </c>
      <c r="I9" s="53">
        <f>+SUMIF(Rohdaten!$B$1:'Rohdaten'!$B$65536,"&lt;"&amp;B9,Rohdaten!$B$1:'Rohdaten'!$B$65536)</f>
        <v>1683641.9999999991</v>
      </c>
      <c r="K9" s="61"/>
      <c r="L9" s="57"/>
      <c r="N9" s="55">
        <f t="shared" si="2"/>
        <v>5000</v>
      </c>
    </row>
    <row r="10" spans="1:14" x14ac:dyDescent="0.2">
      <c r="A10" s="56">
        <f t="shared" si="4"/>
        <v>63967.112000000008</v>
      </c>
      <c r="B10" s="56">
        <f t="shared" si="3"/>
        <v>71961.238500000007</v>
      </c>
      <c r="C10" s="57">
        <f>+H10-SUM(C$2:C9)</f>
        <v>5</v>
      </c>
      <c r="D10" s="58">
        <f t="shared" si="0"/>
        <v>2.3696682464454975E-2</v>
      </c>
      <c r="E10" s="59">
        <f>+I10-SUM(E$2:E9)</f>
        <v>333314.0699999996</v>
      </c>
      <c r="F10" s="60">
        <f t="shared" si="1"/>
        <v>0.12448385915852045</v>
      </c>
      <c r="H10" s="52">
        <f>+COUNTIF(Rohdaten!$B$1:'Rohdaten'!$B$65536,"&lt;"&amp;B10)</f>
        <v>205</v>
      </c>
      <c r="I10" s="53">
        <f>+SUMIF(Rohdaten!$B$1:'Rohdaten'!$B$65536,"&lt;"&amp;B10,Rohdaten!$B$1:'Rohdaten'!$B$65536)</f>
        <v>2016956.0699999987</v>
      </c>
      <c r="K10" s="61" t="s">
        <v>10</v>
      </c>
      <c r="L10" s="59">
        <f>+(L3-L2)/L8</f>
        <v>7994.1365000000005</v>
      </c>
      <c r="N10" s="55">
        <f t="shared" si="2"/>
        <v>5000</v>
      </c>
    </row>
    <row r="11" spans="1:14" x14ac:dyDescent="0.2">
      <c r="A11" s="56">
        <f t="shared" si="4"/>
        <v>71961.248500000002</v>
      </c>
      <c r="B11" s="56">
        <f t="shared" si="3"/>
        <v>79955.375</v>
      </c>
      <c r="C11" s="57">
        <f>+H11-SUM(C$2:C10)</f>
        <v>1</v>
      </c>
      <c r="D11" s="58">
        <f t="shared" si="0"/>
        <v>4.7393364928909956E-3</v>
      </c>
      <c r="E11" s="59">
        <f>+I11-SUM(E$2:E10)</f>
        <v>71968.719999999972</v>
      </c>
      <c r="F11" s="60">
        <f t="shared" si="1"/>
        <v>2.6878385314784346E-2</v>
      </c>
      <c r="H11" s="52">
        <f>+COUNTIF(Rohdaten!$B$1:'Rohdaten'!$B$65536,"&lt;"&amp;B11)</f>
        <v>206</v>
      </c>
      <c r="I11" s="53">
        <f>+SUMIF(Rohdaten!$B$1:'Rohdaten'!$B$65536,"&lt;"&amp;B11,Rohdaten!$B$1:'Rohdaten'!$B$65536)</f>
        <v>2088924.7899999986</v>
      </c>
      <c r="K11" s="45"/>
      <c r="L11" s="45"/>
      <c r="N11" s="55">
        <f t="shared" si="2"/>
        <v>1000</v>
      </c>
    </row>
    <row r="12" spans="1:14" x14ac:dyDescent="0.2">
      <c r="A12" s="56">
        <f t="shared" si="4"/>
        <v>79955.384999999995</v>
      </c>
      <c r="B12" s="56">
        <f t="shared" si="3"/>
        <v>87949.511499999993</v>
      </c>
      <c r="C12" s="57">
        <f>+H12-SUM(C$2:C11)</f>
        <v>0</v>
      </c>
      <c r="D12" s="58">
        <f t="shared" si="0"/>
        <v>0</v>
      </c>
      <c r="E12" s="59">
        <f>+I12-SUM(E$2:E11)</f>
        <v>0</v>
      </c>
      <c r="F12" s="60">
        <f t="shared" si="1"/>
        <v>0</v>
      </c>
      <c r="H12" s="52">
        <f>+COUNTIF(Rohdaten!$B$1:'Rohdaten'!$B$65536,"&lt;"&amp;B12)</f>
        <v>206</v>
      </c>
      <c r="I12" s="53">
        <f>+SUMIF(Rohdaten!$B$1:'Rohdaten'!$B$65536,"&lt;"&amp;B12,Rohdaten!$B$1:'Rohdaten'!$B$65536)</f>
        <v>2088924.7899999986</v>
      </c>
      <c r="K12" s="45"/>
      <c r="L12" s="45"/>
      <c r="N12" s="55">
        <f t="shared" si="2"/>
        <v>0</v>
      </c>
    </row>
    <row r="13" spans="1:14" x14ac:dyDescent="0.2">
      <c r="A13" s="56">
        <f t="shared" si="4"/>
        <v>87949.521499999988</v>
      </c>
      <c r="B13" s="56">
        <f t="shared" si="3"/>
        <v>95943.647999999986</v>
      </c>
      <c r="C13" s="57">
        <f>+H13-SUM(C$2:C12)</f>
        <v>2</v>
      </c>
      <c r="D13" s="58">
        <f t="shared" si="0"/>
        <v>9.4786729857819912E-3</v>
      </c>
      <c r="E13" s="59">
        <f>+I13-SUM(E$2:E12)</f>
        <v>185865.06000000006</v>
      </c>
      <c r="F13" s="60">
        <f t="shared" si="1"/>
        <v>6.9415611382771775E-2</v>
      </c>
      <c r="H13" s="52">
        <f>+COUNTIF(Rohdaten!$B$1:'Rohdaten'!$B$65536,"&lt;"&amp;B13)</f>
        <v>208</v>
      </c>
      <c r="I13" s="53">
        <f>+SUMIF(Rohdaten!$B$1:'Rohdaten'!$B$65536,"&lt;"&amp;B13,Rohdaten!$B$1:'Rohdaten'!$B$65536)</f>
        <v>2274789.8499999987</v>
      </c>
      <c r="K13" s="45"/>
      <c r="L13" s="45"/>
      <c r="N13" s="55">
        <f t="shared" si="2"/>
        <v>2000</v>
      </c>
    </row>
    <row r="14" spans="1:14" x14ac:dyDescent="0.2">
      <c r="A14" s="56">
        <f t="shared" si="4"/>
        <v>95943.657999999981</v>
      </c>
      <c r="B14" s="56">
        <f t="shared" si="3"/>
        <v>103937.78449999998</v>
      </c>
      <c r="C14" s="57">
        <f>+H14-SUM(C$2:C13)</f>
        <v>1</v>
      </c>
      <c r="D14" s="58">
        <f t="shared" si="0"/>
        <v>4.7393364928909956E-3</v>
      </c>
      <c r="E14" s="59">
        <f>+I14-SUM(E$2:E13)</f>
        <v>99154.94000000041</v>
      </c>
      <c r="F14" s="60">
        <f t="shared" si="1"/>
        <v>3.7031708819947537E-2</v>
      </c>
      <c r="H14" s="52">
        <f>+COUNTIF(Rohdaten!$B$1:'Rohdaten'!$B$65536,"&lt;"&amp;B14)</f>
        <v>209</v>
      </c>
      <c r="I14" s="53">
        <f>+SUMIF(Rohdaten!$B$1:'Rohdaten'!$B$65536,"&lt;"&amp;B14,Rohdaten!$B$1:'Rohdaten'!$B$65536)</f>
        <v>2373944.7899999991</v>
      </c>
      <c r="K14" s="45"/>
      <c r="L14" s="45"/>
      <c r="N14" s="55">
        <f t="shared" si="2"/>
        <v>1000</v>
      </c>
    </row>
    <row r="15" spans="1:14" x14ac:dyDescent="0.2">
      <c r="A15" s="56">
        <f t="shared" si="4"/>
        <v>103937.79449999997</v>
      </c>
      <c r="B15" s="56">
        <f t="shared" si="3"/>
        <v>111931.92099999997</v>
      </c>
      <c r="C15" s="57">
        <f>+H15-SUM(C$2:C14)</f>
        <v>0</v>
      </c>
      <c r="D15" s="58">
        <f t="shared" si="0"/>
        <v>0</v>
      </c>
      <c r="E15" s="59">
        <f>+I15-SUM(E$2:E14)</f>
        <v>0</v>
      </c>
      <c r="F15" s="60">
        <f t="shared" si="1"/>
        <v>0</v>
      </c>
      <c r="H15" s="52">
        <f>+COUNTIF(Rohdaten!$B$1:'Rohdaten'!$B$65536,"&lt;"&amp;B15)</f>
        <v>209</v>
      </c>
      <c r="I15" s="53">
        <f>+SUMIF(Rohdaten!$B$1:'Rohdaten'!$B$65536,"&lt;"&amp;B15,Rohdaten!$B$1:'Rohdaten'!$B$65536)</f>
        <v>2373944.7899999991</v>
      </c>
      <c r="K15" s="45"/>
      <c r="L15" s="45"/>
      <c r="N15" s="55">
        <f t="shared" si="2"/>
        <v>0</v>
      </c>
    </row>
    <row r="16" spans="1:14" x14ac:dyDescent="0.2">
      <c r="A16" s="56">
        <f t="shared" si="4"/>
        <v>111931.93099999997</v>
      </c>
      <c r="B16" s="56">
        <f t="shared" si="3"/>
        <v>119926.05749999997</v>
      </c>
      <c r="C16" s="57">
        <f>+H16-SUM(C$2:C15)</f>
        <v>0</v>
      </c>
      <c r="D16" s="58">
        <f t="shared" si="0"/>
        <v>0</v>
      </c>
      <c r="E16" s="59">
        <f>+I16-SUM(E$2:E15)</f>
        <v>0</v>
      </c>
      <c r="F16" s="60">
        <f t="shared" si="1"/>
        <v>0</v>
      </c>
      <c r="H16" s="52">
        <f>+COUNTIF(Rohdaten!$B$1:'Rohdaten'!$B$65536,"&lt;"&amp;B16)</f>
        <v>209</v>
      </c>
      <c r="I16" s="53">
        <f>+SUMIF(Rohdaten!$B$1:'Rohdaten'!$B$65536,"&lt;"&amp;B16,Rohdaten!$B$1:'Rohdaten'!$B$65536)</f>
        <v>2373944.7899999991</v>
      </c>
      <c r="K16" s="45"/>
      <c r="L16" s="45"/>
      <c r="N16" s="55">
        <f t="shared" si="2"/>
        <v>0</v>
      </c>
    </row>
    <row r="17" spans="1:14" x14ac:dyDescent="0.2">
      <c r="A17" s="56">
        <f t="shared" si="4"/>
        <v>119926.06749999996</v>
      </c>
      <c r="B17" s="56">
        <f t="shared" si="3"/>
        <v>127920.19399999996</v>
      </c>
      <c r="C17" s="57">
        <f>+H17-SUM(C$2:C16)</f>
        <v>0</v>
      </c>
      <c r="D17" s="58">
        <f t="shared" si="0"/>
        <v>0</v>
      </c>
      <c r="E17" s="59">
        <f>+I17-SUM(E$2:E16)</f>
        <v>0</v>
      </c>
      <c r="F17" s="60">
        <f t="shared" si="1"/>
        <v>0</v>
      </c>
      <c r="H17" s="52">
        <f>+COUNTIF(Rohdaten!$B$1:'Rohdaten'!$B$65536,"&lt;"&amp;B17)</f>
        <v>209</v>
      </c>
      <c r="I17" s="53">
        <f>+SUMIF(Rohdaten!$B$1:'Rohdaten'!$B$65536,"&lt;"&amp;B17,Rohdaten!$B$1:'Rohdaten'!$B$65536)</f>
        <v>2373944.7899999991</v>
      </c>
      <c r="K17" s="45"/>
      <c r="L17" s="45"/>
      <c r="N17" s="55">
        <f t="shared" si="2"/>
        <v>0</v>
      </c>
    </row>
    <row r="18" spans="1:14" x14ac:dyDescent="0.2">
      <c r="A18" s="56">
        <f t="shared" si="4"/>
        <v>127920.20399999995</v>
      </c>
      <c r="B18" s="56">
        <f t="shared" si="3"/>
        <v>135914.33049999995</v>
      </c>
      <c r="C18" s="57">
        <f>+H18-SUM(C$2:C17)</f>
        <v>0</v>
      </c>
      <c r="D18" s="58">
        <f t="shared" si="0"/>
        <v>0</v>
      </c>
      <c r="E18" s="59">
        <f>+I18-SUM(E$2:E17)</f>
        <v>0</v>
      </c>
      <c r="F18" s="60">
        <f t="shared" si="1"/>
        <v>0</v>
      </c>
      <c r="H18" s="52">
        <f>+COUNTIF(Rohdaten!$B$1:'Rohdaten'!$B$65536,"&lt;"&amp;B18)</f>
        <v>209</v>
      </c>
      <c r="I18" s="53">
        <f>+SUMIF(Rohdaten!$B$1:'Rohdaten'!$B$65536,"&lt;"&amp;B18,Rohdaten!$B$1:'Rohdaten'!$B$65536)</f>
        <v>2373944.7899999991</v>
      </c>
      <c r="K18" s="45"/>
      <c r="L18" s="45"/>
      <c r="N18" s="55">
        <f t="shared" si="2"/>
        <v>0</v>
      </c>
    </row>
    <row r="19" spans="1:14" x14ac:dyDescent="0.2">
      <c r="A19" s="56">
        <f t="shared" si="4"/>
        <v>135914.34049999996</v>
      </c>
      <c r="B19" s="56">
        <f t="shared" si="3"/>
        <v>143908.46699999995</v>
      </c>
      <c r="C19" s="57">
        <f>+H19-SUM(C$2:C18)</f>
        <v>1</v>
      </c>
      <c r="D19" s="58">
        <f t="shared" si="0"/>
        <v>4.7393364928909956E-3</v>
      </c>
      <c r="E19" s="59">
        <f>+I19-SUM(E$2:E18)</f>
        <v>143727.06000000052</v>
      </c>
      <c r="F19" s="60">
        <f t="shared" si="1"/>
        <v>5.3678199346065124E-2</v>
      </c>
      <c r="H19" s="52">
        <f>+COUNTIF(Rohdaten!$B$1:'Rohdaten'!$B$65536,"&lt;"&amp;B19)</f>
        <v>210</v>
      </c>
      <c r="I19" s="53">
        <f>+SUMIF(Rohdaten!$B$1:'Rohdaten'!$B$65536,"&lt;"&amp;B19,Rohdaten!$B$1:'Rohdaten'!$B$65536)</f>
        <v>2517671.8499999996</v>
      </c>
      <c r="K19" s="45"/>
      <c r="L19" s="45"/>
      <c r="N19" s="55">
        <f t="shared" si="2"/>
        <v>1000</v>
      </c>
    </row>
    <row r="20" spans="1:14" x14ac:dyDescent="0.2">
      <c r="A20" s="56">
        <f t="shared" si="4"/>
        <v>143908.47699999996</v>
      </c>
      <c r="B20" s="56">
        <f t="shared" si="3"/>
        <v>151902.60349999994</v>
      </c>
      <c r="C20" s="57">
        <f>+H20-SUM(C$2:C19)</f>
        <v>0</v>
      </c>
      <c r="D20" s="58">
        <f t="shared" si="0"/>
        <v>0</v>
      </c>
      <c r="E20" s="59">
        <f>+I20-SUM(E$2:E19)</f>
        <v>0</v>
      </c>
      <c r="F20" s="60">
        <f t="shared" si="1"/>
        <v>0</v>
      </c>
      <c r="H20" s="52">
        <f>+COUNTIF(Rohdaten!$B$1:'Rohdaten'!$B$65536,"&lt;"&amp;B20)</f>
        <v>210</v>
      </c>
      <c r="I20" s="53">
        <f>+SUMIF(Rohdaten!$B$1:'Rohdaten'!$B$65536,"&lt;"&amp;B20,Rohdaten!$B$1:'Rohdaten'!$B$65536)</f>
        <v>2517671.8499999996</v>
      </c>
      <c r="K20" s="45"/>
      <c r="L20" s="45"/>
      <c r="N20" s="55">
        <f t="shared" si="2"/>
        <v>0</v>
      </c>
    </row>
    <row r="21" spans="1:14" x14ac:dyDescent="0.2">
      <c r="A21" s="56">
        <f t="shared" si="4"/>
        <v>151902.61349999995</v>
      </c>
      <c r="B21" s="56">
        <f t="shared" si="3"/>
        <v>159896.73999999993</v>
      </c>
      <c r="C21" s="57">
        <f>+H21-SUM(C$2:C20)</f>
        <v>1</v>
      </c>
      <c r="D21" s="58">
        <f t="shared" si="0"/>
        <v>4.7393364928909956E-3</v>
      </c>
      <c r="E21" s="59">
        <f>+I21-SUM(E$2:E20)</f>
        <v>159896.73000000045</v>
      </c>
      <c r="F21" s="60">
        <f t="shared" si="1"/>
        <v>5.9717137105037454E-2</v>
      </c>
      <c r="H21" s="52">
        <f>+COUNTIF(Rohdaten!$B$1:'Rohdaten'!$B$65536,"&lt;"&amp;B21)</f>
        <v>211</v>
      </c>
      <c r="I21" s="53">
        <f>+SUMIF(Rohdaten!$B$1:'Rohdaten'!$B$65536,"&lt;"&amp;B21,Rohdaten!$B$1:'Rohdaten'!$B$65536)</f>
        <v>2677568.58</v>
      </c>
      <c r="K21" s="45"/>
      <c r="L21" s="45"/>
      <c r="N21" s="55">
        <f t="shared" si="2"/>
        <v>1000</v>
      </c>
    </row>
    <row r="22" spans="1:14" x14ac:dyDescent="0.2">
      <c r="A22" s="56">
        <f t="shared" si="4"/>
        <v>159896.74999999994</v>
      </c>
      <c r="B22" s="56">
        <f t="shared" si="3"/>
        <v>167890.87649999993</v>
      </c>
      <c r="C22" s="57">
        <f>+H22-SUM(C$2:C21)</f>
        <v>0</v>
      </c>
      <c r="D22" s="58">
        <f t="shared" si="0"/>
        <v>0</v>
      </c>
      <c r="E22" s="59">
        <f>+I22-SUM(E$2:E21)</f>
        <v>0</v>
      </c>
      <c r="F22" s="60">
        <f t="shared" si="1"/>
        <v>0</v>
      </c>
      <c r="H22" s="52">
        <f>+COUNTIF(Rohdaten!$B$1:'Rohdaten'!$B$65536,"&lt;"&amp;B22)</f>
        <v>211</v>
      </c>
      <c r="I22" s="53">
        <f>+SUMIF(Rohdaten!$B$1:'Rohdaten'!$B$65536,"&lt;"&amp;B22,Rohdaten!$B$1:'Rohdaten'!$B$65536)</f>
        <v>2677568.58</v>
      </c>
      <c r="K22" s="45"/>
      <c r="L22" s="45"/>
    </row>
    <row r="23" spans="1:14" x14ac:dyDescent="0.2">
      <c r="A23" s="56">
        <f t="shared" si="4"/>
        <v>167890.88649999994</v>
      </c>
      <c r="B23" s="56">
        <f t="shared" si="3"/>
        <v>175885.01299999992</v>
      </c>
      <c r="C23" s="57">
        <f>+H23-SUM(C$2:C22)</f>
        <v>0</v>
      </c>
      <c r="D23" s="58">
        <f t="shared" si="0"/>
        <v>0</v>
      </c>
      <c r="E23" s="59">
        <f>+I23-SUM(E$2:E22)</f>
        <v>0</v>
      </c>
      <c r="F23" s="60">
        <f t="shared" si="1"/>
        <v>0</v>
      </c>
      <c r="H23" s="52">
        <f>+COUNTIF(Rohdaten!$B$1:'Rohdaten'!$B$65536,"&lt;"&amp;B23)</f>
        <v>211</v>
      </c>
      <c r="I23" s="53">
        <f>+SUMIF(Rohdaten!$B$1:'Rohdaten'!$B$65536,"&lt;"&amp;B23,Rohdaten!$B$1:'Rohdaten'!$B$65536)</f>
        <v>2677568.58</v>
      </c>
      <c r="K23" s="45"/>
      <c r="L23" s="45"/>
    </row>
    <row r="24" spans="1:14" x14ac:dyDescent="0.2">
      <c r="A24" s="56">
        <f t="shared" si="4"/>
        <v>175885.02299999993</v>
      </c>
      <c r="B24" s="56">
        <f t="shared" si="3"/>
        <v>183879.14949999991</v>
      </c>
      <c r="C24" s="57">
        <f>+H24-SUM(C$2:C23)</f>
        <v>0</v>
      </c>
      <c r="D24" s="58">
        <f t="shared" si="0"/>
        <v>0</v>
      </c>
      <c r="E24" s="59">
        <f>+I24-SUM(E$2:E23)</f>
        <v>0</v>
      </c>
      <c r="F24" s="60">
        <f t="shared" si="1"/>
        <v>0</v>
      </c>
      <c r="H24" s="52">
        <f>+COUNTIF(Rohdaten!$B$1:'Rohdaten'!$B$65536,"&lt;"&amp;B24)</f>
        <v>211</v>
      </c>
      <c r="I24" s="53">
        <f>+SUMIF(Rohdaten!$B$1:'Rohdaten'!$B$65536,"&lt;"&amp;B24,Rohdaten!$B$1:'Rohdaten'!$B$65536)</f>
        <v>2677568.58</v>
      </c>
      <c r="K24" s="45"/>
      <c r="L24" s="45"/>
    </row>
    <row r="25" spans="1:14" x14ac:dyDescent="0.2">
      <c r="A25" s="56">
        <f t="shared" si="4"/>
        <v>183879.15949999992</v>
      </c>
      <c r="B25" s="56">
        <f t="shared" si="3"/>
        <v>191873.28599999991</v>
      </c>
      <c r="C25" s="57">
        <f>+H25-SUM(C$2:C24)</f>
        <v>0</v>
      </c>
      <c r="D25" s="58">
        <f t="shared" si="0"/>
        <v>0</v>
      </c>
      <c r="E25" s="59">
        <f>+I25-SUM(E$2:E24)</f>
        <v>0</v>
      </c>
      <c r="F25" s="60">
        <f t="shared" si="1"/>
        <v>0</v>
      </c>
      <c r="H25" s="52">
        <f>+COUNTIF(Rohdaten!$B$1:'Rohdaten'!$B$65536,"&lt;"&amp;B25)</f>
        <v>211</v>
      </c>
      <c r="I25" s="53">
        <f>+SUMIF(Rohdaten!$B$1:'Rohdaten'!$B$65536,"&lt;"&amp;B25,Rohdaten!$B$1:'Rohdaten'!$B$65536)</f>
        <v>2677568.58</v>
      </c>
      <c r="K25" s="45"/>
      <c r="L25" s="45"/>
    </row>
    <row r="26" spans="1:14" x14ac:dyDescent="0.2">
      <c r="A26" s="56">
        <f t="shared" si="4"/>
        <v>191873.29599999991</v>
      </c>
      <c r="B26" s="56">
        <f t="shared" si="3"/>
        <v>199867.4224999999</v>
      </c>
      <c r="C26" s="57">
        <f>+H26-SUM(C$2:C25)</f>
        <v>0</v>
      </c>
      <c r="D26" s="58">
        <f t="shared" si="0"/>
        <v>0</v>
      </c>
      <c r="E26" s="59">
        <f>+I26-SUM(E$2:E25)</f>
        <v>0</v>
      </c>
      <c r="F26" s="60">
        <f t="shared" si="1"/>
        <v>0</v>
      </c>
      <c r="H26" s="52">
        <f>+COUNTIF(Rohdaten!$B$1:'Rohdaten'!$B$65536,"&lt;"&amp;B26)</f>
        <v>211</v>
      </c>
      <c r="I26" s="53">
        <f>+SUMIF(Rohdaten!$B$1:'Rohdaten'!$B$65536,"&lt;"&amp;B26,Rohdaten!$B$1:'Rohdaten'!$B$65536)</f>
        <v>2677568.58</v>
      </c>
      <c r="K26" s="45"/>
      <c r="L26" s="45"/>
    </row>
    <row r="27" spans="1:14" x14ac:dyDescent="0.2">
      <c r="A27" s="56">
        <f t="shared" si="4"/>
        <v>199867.43249999991</v>
      </c>
      <c r="B27" s="56">
        <f t="shared" si="3"/>
        <v>207861.55899999989</v>
      </c>
      <c r="C27" s="57">
        <f>+H27-SUM(C$2:C26)</f>
        <v>0</v>
      </c>
      <c r="D27" s="58">
        <f t="shared" si="0"/>
        <v>0</v>
      </c>
      <c r="E27" s="59">
        <f>+I27-SUM(E$2:E26)</f>
        <v>0</v>
      </c>
      <c r="F27" s="60">
        <f t="shared" si="1"/>
        <v>0</v>
      </c>
      <c r="H27" s="52">
        <f>+COUNTIF(Rohdaten!$B$1:'Rohdaten'!$B$65536,"&lt;"&amp;B27)</f>
        <v>211</v>
      </c>
      <c r="I27" s="53">
        <f>+SUMIF(Rohdaten!$B$1:'Rohdaten'!$B$65536,"&lt;"&amp;B27,Rohdaten!$B$1:'Rohdaten'!$B$65536)</f>
        <v>2677568.58</v>
      </c>
      <c r="K27" s="45"/>
      <c r="L27" s="45"/>
    </row>
    <row r="28" spans="1:14" x14ac:dyDescent="0.2">
      <c r="A28" s="56">
        <f t="shared" si="4"/>
        <v>207861.5689999999</v>
      </c>
      <c r="B28" s="56">
        <f t="shared" si="3"/>
        <v>215855.69549999989</v>
      </c>
      <c r="C28" s="57">
        <f>+H28-SUM(C$2:C27)</f>
        <v>0</v>
      </c>
      <c r="D28" s="58">
        <f t="shared" si="0"/>
        <v>0</v>
      </c>
      <c r="E28" s="59">
        <f>+I28-SUM(E$2:E27)</f>
        <v>0</v>
      </c>
      <c r="F28" s="60">
        <f t="shared" si="1"/>
        <v>0</v>
      </c>
      <c r="H28" s="52">
        <f>+COUNTIF(Rohdaten!$B$1:'Rohdaten'!$B$65536,"&lt;"&amp;B28)</f>
        <v>211</v>
      </c>
      <c r="I28" s="53">
        <f>+SUMIF(Rohdaten!$B$1:'Rohdaten'!$B$65536,"&lt;"&amp;B28,Rohdaten!$B$1:'Rohdaten'!$B$65536)</f>
        <v>2677568.58</v>
      </c>
      <c r="K28" s="45"/>
      <c r="L28" s="45"/>
    </row>
    <row r="29" spans="1:14" x14ac:dyDescent="0.2">
      <c r="A29" s="56">
        <f t="shared" si="4"/>
        <v>215855.70549999989</v>
      </c>
      <c r="B29" s="56">
        <f t="shared" si="3"/>
        <v>223849.83199999988</v>
      </c>
      <c r="C29" s="57">
        <f>+H29-SUM(C$2:C28)</f>
        <v>0</v>
      </c>
      <c r="D29" s="58">
        <f t="shared" si="0"/>
        <v>0</v>
      </c>
      <c r="E29" s="59">
        <f>+I29-SUM(E$2:E28)</f>
        <v>0</v>
      </c>
      <c r="F29" s="60">
        <f t="shared" si="1"/>
        <v>0</v>
      </c>
      <c r="H29" s="52">
        <f>+COUNTIF(Rohdaten!$B$1:'Rohdaten'!$B$65536,"&lt;"&amp;B29)</f>
        <v>211</v>
      </c>
      <c r="I29" s="53">
        <f>+SUMIF(Rohdaten!$B$1:'Rohdaten'!$B$65536,"&lt;"&amp;B29,Rohdaten!$B$1:'Rohdaten'!$B$65536)</f>
        <v>2677568.58</v>
      </c>
      <c r="K29" s="45"/>
      <c r="L29" s="45"/>
    </row>
    <row r="30" spans="1:14" x14ac:dyDescent="0.2">
      <c r="A30" s="56">
        <f t="shared" si="4"/>
        <v>223849.84199999989</v>
      </c>
      <c r="B30" s="56">
        <f t="shared" si="3"/>
        <v>231843.96849999987</v>
      </c>
      <c r="C30" s="57">
        <f>+H30-SUM(C$2:C29)</f>
        <v>0</v>
      </c>
      <c r="D30" s="58">
        <f t="shared" si="0"/>
        <v>0</v>
      </c>
      <c r="E30" s="59">
        <f>+I30-SUM(E$2:E29)</f>
        <v>0</v>
      </c>
      <c r="F30" s="60">
        <f t="shared" si="1"/>
        <v>0</v>
      </c>
      <c r="H30" s="52">
        <f>+COUNTIF(Rohdaten!$B$1:'Rohdaten'!$B$65536,"&lt;"&amp;B30)</f>
        <v>211</v>
      </c>
      <c r="I30" s="53">
        <f>+SUMIF(Rohdaten!$B$1:'Rohdaten'!$B$65536,"&lt;"&amp;B30,Rohdaten!$B$1:'Rohdaten'!$B$65536)</f>
        <v>2677568.58</v>
      </c>
      <c r="K30" s="45"/>
      <c r="L30" s="45"/>
    </row>
    <row r="31" spans="1:14" x14ac:dyDescent="0.2">
      <c r="A31" s="56">
        <f t="shared" si="4"/>
        <v>231843.97849999988</v>
      </c>
      <c r="B31" s="56">
        <f t="shared" si="3"/>
        <v>239838.10499999986</v>
      </c>
      <c r="C31" s="57">
        <f>+H31-SUM(C$2:C30)</f>
        <v>0</v>
      </c>
      <c r="D31" s="58">
        <f t="shared" si="0"/>
        <v>0</v>
      </c>
      <c r="E31" s="59">
        <f>+I31-SUM(E$2:E30)</f>
        <v>0</v>
      </c>
      <c r="F31" s="60">
        <f t="shared" si="1"/>
        <v>0</v>
      </c>
      <c r="H31" s="52">
        <f>+COUNTIF(Rohdaten!$B$1:'Rohdaten'!$B$65536,"&lt;"&amp;B31)</f>
        <v>211</v>
      </c>
      <c r="I31" s="53">
        <f>+SUMIF(Rohdaten!$B$1:'Rohdaten'!$B$65536,"&lt;"&amp;B31,Rohdaten!$B$1:'Rohdaten'!$B$65536)</f>
        <v>2677568.58</v>
      </c>
      <c r="K31" s="45"/>
      <c r="L31" s="45"/>
    </row>
    <row r="32" spans="1:14" x14ac:dyDescent="0.2">
      <c r="A32" s="56">
        <f t="shared" si="4"/>
        <v>239838.11499999987</v>
      </c>
      <c r="B32" s="56">
        <f t="shared" si="3"/>
        <v>247832.24149999986</v>
      </c>
      <c r="C32" s="57">
        <f>+H32-SUM(C$2:C31)</f>
        <v>0</v>
      </c>
      <c r="D32" s="58">
        <f t="shared" si="0"/>
        <v>0</v>
      </c>
      <c r="E32" s="59">
        <f>+I32-SUM(E$2:E31)</f>
        <v>0</v>
      </c>
      <c r="F32" s="60">
        <f t="shared" si="1"/>
        <v>0</v>
      </c>
      <c r="H32" s="52">
        <f>+COUNTIF(Rohdaten!$B$1:'Rohdaten'!$B$65536,"&lt;"&amp;B32)</f>
        <v>211</v>
      </c>
      <c r="I32" s="53">
        <f>+SUMIF(Rohdaten!$B$1:'Rohdaten'!$B$65536,"&lt;"&amp;B32,Rohdaten!$B$1:'Rohdaten'!$B$65536)</f>
        <v>2677568.58</v>
      </c>
      <c r="K32" s="45"/>
      <c r="L32" s="45"/>
    </row>
    <row r="33" spans="1:12" x14ac:dyDescent="0.2">
      <c r="A33" s="56">
        <f t="shared" si="4"/>
        <v>247832.25149999987</v>
      </c>
      <c r="B33" s="56">
        <f t="shared" si="3"/>
        <v>255826.37799999985</v>
      </c>
      <c r="C33" s="57">
        <f>+H33-SUM(C$2:C32)</f>
        <v>0</v>
      </c>
      <c r="D33" s="58">
        <f t="shared" si="0"/>
        <v>0</v>
      </c>
      <c r="E33" s="59">
        <f>+I33-SUM(E$2:E32)</f>
        <v>0</v>
      </c>
      <c r="F33" s="60">
        <f t="shared" si="1"/>
        <v>0</v>
      </c>
      <c r="H33" s="52">
        <f>+COUNTIF(Rohdaten!$B$1:'Rohdaten'!$B$65536,"&lt;"&amp;B33)</f>
        <v>211</v>
      </c>
      <c r="I33" s="53">
        <f>+SUMIF(Rohdaten!$B$1:'Rohdaten'!$B$65536,"&lt;"&amp;B33,Rohdaten!$B$1:'Rohdaten'!$B$65536)</f>
        <v>2677568.58</v>
      </c>
      <c r="K33" s="45"/>
      <c r="L33" s="45"/>
    </row>
    <row r="34" spans="1:12" x14ac:dyDescent="0.2">
      <c r="A34" s="56">
        <f t="shared" si="4"/>
        <v>255826.38799999986</v>
      </c>
      <c r="B34" s="56">
        <f t="shared" si="3"/>
        <v>263820.51449999987</v>
      </c>
      <c r="C34" s="57">
        <f>+H34-SUM(C$2:C33)</f>
        <v>0</v>
      </c>
      <c r="D34" s="58">
        <f t="shared" si="0"/>
        <v>0</v>
      </c>
      <c r="E34" s="59">
        <f>+I34-SUM(E$2:E33)</f>
        <v>0</v>
      </c>
      <c r="F34" s="60">
        <f t="shared" si="1"/>
        <v>0</v>
      </c>
      <c r="H34" s="52">
        <f>+COUNTIF(Rohdaten!$B$1:'Rohdaten'!$B$65536,"&lt;"&amp;B34)</f>
        <v>211</v>
      </c>
      <c r="I34" s="53">
        <f>+SUMIF(Rohdaten!$B$1:'Rohdaten'!$B$65536,"&lt;"&amp;B34,Rohdaten!$B$1:'Rohdaten'!$B$65536)</f>
        <v>2677568.58</v>
      </c>
      <c r="K34" s="45"/>
      <c r="L34" s="45"/>
    </row>
    <row r="35" spans="1:12" x14ac:dyDescent="0.2">
      <c r="A35" s="56">
        <f t="shared" si="4"/>
        <v>263820.52449999988</v>
      </c>
      <c r="B35" s="56">
        <f t="shared" si="3"/>
        <v>271814.6509999999</v>
      </c>
      <c r="C35" s="57">
        <f>+H35-SUM(C$2:C34)</f>
        <v>0</v>
      </c>
      <c r="D35" s="58">
        <f t="shared" si="0"/>
        <v>0</v>
      </c>
      <c r="E35" s="59">
        <f>+I35-SUM(E$2:E34)</f>
        <v>0</v>
      </c>
      <c r="F35" s="60">
        <f t="shared" si="1"/>
        <v>0</v>
      </c>
      <c r="H35" s="52">
        <f>+COUNTIF(Rohdaten!$B$1:'Rohdaten'!$B$65536,"&lt;"&amp;B35)</f>
        <v>211</v>
      </c>
      <c r="I35" s="53">
        <f>+SUMIF(Rohdaten!$B$1:'Rohdaten'!$B$65536,"&lt;"&amp;B35,Rohdaten!$B$1:'Rohdaten'!$B$65536)</f>
        <v>2677568.58</v>
      </c>
      <c r="K35" s="45"/>
      <c r="L35" s="45"/>
    </row>
    <row r="36" spans="1:12" x14ac:dyDescent="0.2">
      <c r="A36" s="56">
        <f t="shared" si="4"/>
        <v>271814.66099999991</v>
      </c>
      <c r="B36" s="56">
        <f t="shared" si="3"/>
        <v>279808.78749999992</v>
      </c>
      <c r="C36" s="57">
        <f>+H36-SUM(C$2:C35)</f>
        <v>0</v>
      </c>
      <c r="D36" s="58">
        <f t="shared" si="0"/>
        <v>0</v>
      </c>
      <c r="E36" s="59">
        <f>+I36-SUM(E$2:E35)</f>
        <v>0</v>
      </c>
      <c r="F36" s="60">
        <f t="shared" si="1"/>
        <v>0</v>
      </c>
      <c r="H36" s="52">
        <f>+COUNTIF(Rohdaten!$B$1:'Rohdaten'!$B$65536,"&lt;"&amp;B36)</f>
        <v>211</v>
      </c>
      <c r="I36" s="53">
        <f>+SUMIF(Rohdaten!$B$1:'Rohdaten'!$B$65536,"&lt;"&amp;B36,Rohdaten!$B$1:'Rohdaten'!$B$65536)</f>
        <v>2677568.58</v>
      </c>
      <c r="K36" s="45"/>
      <c r="L36" s="45"/>
    </row>
    <row r="37" spans="1:12" x14ac:dyDescent="0.2">
      <c r="A37" s="56">
        <f t="shared" si="4"/>
        <v>279808.79749999993</v>
      </c>
      <c r="B37" s="56">
        <f t="shared" si="3"/>
        <v>287802.92399999994</v>
      </c>
      <c r="C37" s="57">
        <f>+H37-SUM(C$2:C36)</f>
        <v>0</v>
      </c>
      <c r="D37" s="58">
        <f t="shared" si="0"/>
        <v>0</v>
      </c>
      <c r="E37" s="59">
        <f>+I37-SUM(E$2:E36)</f>
        <v>0</v>
      </c>
      <c r="F37" s="60">
        <f t="shared" si="1"/>
        <v>0</v>
      </c>
      <c r="H37" s="52">
        <f>+COUNTIF(Rohdaten!$B$1:'Rohdaten'!$B$65536,"&lt;"&amp;B37)</f>
        <v>211</v>
      </c>
      <c r="I37" s="53">
        <f>+SUMIF(Rohdaten!$B$1:'Rohdaten'!$B$65536,"&lt;"&amp;B37,Rohdaten!$B$1:'Rohdaten'!$B$65536)</f>
        <v>2677568.58</v>
      </c>
      <c r="K37" s="45"/>
      <c r="L37" s="45"/>
    </row>
    <row r="38" spans="1:12" x14ac:dyDescent="0.2">
      <c r="A38" s="56">
        <f t="shared" si="4"/>
        <v>287802.93399999995</v>
      </c>
      <c r="B38" s="56">
        <f t="shared" si="3"/>
        <v>295797.06049999996</v>
      </c>
      <c r="C38" s="57">
        <f>+H38-SUM(C$2:C37)</f>
        <v>0</v>
      </c>
      <c r="D38" s="58">
        <f t="shared" si="0"/>
        <v>0</v>
      </c>
      <c r="E38" s="59">
        <f>+I38-SUM(E$2:E37)</f>
        <v>0</v>
      </c>
      <c r="F38" s="60">
        <f t="shared" si="1"/>
        <v>0</v>
      </c>
      <c r="H38" s="52">
        <f>+COUNTIF(Rohdaten!$B$1:'Rohdaten'!$B$65536,"&lt;"&amp;B38)</f>
        <v>211</v>
      </c>
      <c r="I38" s="53">
        <f>+SUMIF(Rohdaten!$B$1:'Rohdaten'!$B$65536,"&lt;"&amp;B38,Rohdaten!$B$1:'Rohdaten'!$B$65536)</f>
        <v>2677568.58</v>
      </c>
      <c r="K38" s="45"/>
      <c r="L38" s="45"/>
    </row>
    <row r="39" spans="1:12" x14ac:dyDescent="0.2">
      <c r="A39" s="56">
        <f t="shared" si="4"/>
        <v>295797.07049999997</v>
      </c>
      <c r="B39" s="56">
        <f t="shared" si="3"/>
        <v>303791.19699999999</v>
      </c>
      <c r="C39" s="57">
        <f>+H39-SUM(C$2:C38)</f>
        <v>0</v>
      </c>
      <c r="D39" s="58">
        <f t="shared" si="0"/>
        <v>0</v>
      </c>
      <c r="E39" s="59">
        <f>+I39-SUM(E$2:E38)</f>
        <v>0</v>
      </c>
      <c r="F39" s="60">
        <f t="shared" si="1"/>
        <v>0</v>
      </c>
      <c r="H39" s="52">
        <f>+COUNTIF(Rohdaten!$B$1:'Rohdaten'!$B$65536,"&lt;"&amp;B39)</f>
        <v>211</v>
      </c>
      <c r="I39" s="53">
        <f>+SUMIF(Rohdaten!$B$1:'Rohdaten'!$B$65536,"&lt;"&amp;B39,Rohdaten!$B$1:'Rohdaten'!$B$65536)</f>
        <v>2677568.58</v>
      </c>
      <c r="K39" s="45"/>
      <c r="L39" s="45"/>
    </row>
    <row r="40" spans="1:12" x14ac:dyDescent="0.2">
      <c r="A40" s="56">
        <f t="shared" si="4"/>
        <v>303791.20699999999</v>
      </c>
      <c r="B40" s="56">
        <f t="shared" si="3"/>
        <v>311785.33350000001</v>
      </c>
      <c r="C40" s="57">
        <f>+H40-SUM(C$2:C39)</f>
        <v>0</v>
      </c>
      <c r="D40" s="58">
        <f t="shared" si="0"/>
        <v>0</v>
      </c>
      <c r="E40" s="59">
        <f>+I40-SUM(E$2:E39)</f>
        <v>0</v>
      </c>
      <c r="F40" s="60">
        <f t="shared" si="1"/>
        <v>0</v>
      </c>
      <c r="H40" s="52">
        <f>+COUNTIF(Rohdaten!$B$1:'Rohdaten'!$B$65536,"&lt;"&amp;B40)</f>
        <v>211</v>
      </c>
      <c r="I40" s="53">
        <f>+SUMIF(Rohdaten!$B$1:'Rohdaten'!$B$65536,"&lt;"&amp;B40,Rohdaten!$B$1:'Rohdaten'!$B$65536)</f>
        <v>2677568.58</v>
      </c>
      <c r="K40" s="45"/>
      <c r="L40" s="45"/>
    </row>
    <row r="41" spans="1:12" x14ac:dyDescent="0.2">
      <c r="A41" s="56">
        <f t="shared" si="4"/>
        <v>311785.34350000002</v>
      </c>
      <c r="B41" s="56">
        <f t="shared" si="3"/>
        <v>319779.47000000003</v>
      </c>
      <c r="C41" s="57">
        <f>+H41-SUM(C$2:C40)</f>
        <v>0</v>
      </c>
      <c r="D41" s="58">
        <f t="shared" si="0"/>
        <v>0</v>
      </c>
      <c r="E41" s="59">
        <f>+I41-SUM(E$2:E40)</f>
        <v>0</v>
      </c>
      <c r="F41" s="60">
        <f t="shared" si="1"/>
        <v>0</v>
      </c>
      <c r="H41" s="52">
        <f>+COUNTIF(Rohdaten!$B$1:'Rohdaten'!$B$65536,"&lt;"&amp;B41)</f>
        <v>211</v>
      </c>
      <c r="I41" s="53">
        <f>+SUMIF(Rohdaten!$B$1:'Rohdaten'!$B$65536,"&lt;"&amp;B41,Rohdaten!$B$1:'Rohdaten'!$B$65536)</f>
        <v>2677568.58</v>
      </c>
      <c r="K41" s="45"/>
      <c r="L41" s="45"/>
    </row>
    <row r="42" spans="1:12" x14ac:dyDescent="0.2">
      <c r="A42" s="56">
        <f t="shared" si="4"/>
        <v>319779.48000000004</v>
      </c>
      <c r="B42" s="56">
        <f t="shared" si="3"/>
        <v>327773.60650000005</v>
      </c>
      <c r="C42" s="57">
        <f>+H42-SUM(C$2:C41)</f>
        <v>0</v>
      </c>
      <c r="D42" s="58">
        <f t="shared" si="0"/>
        <v>0</v>
      </c>
      <c r="E42" s="59">
        <f>+I42-SUM(E$2:E41)</f>
        <v>0</v>
      </c>
      <c r="F42" s="60">
        <f t="shared" si="1"/>
        <v>0</v>
      </c>
      <c r="H42" s="52">
        <f>+COUNTIF(Rohdaten!$B$1:'Rohdaten'!$B$65536,"&lt;"&amp;B42)</f>
        <v>211</v>
      </c>
      <c r="I42" s="53">
        <f>+SUMIF(Rohdaten!$B$1:'Rohdaten'!$B$65536,"&lt;"&amp;B42,Rohdaten!$B$1:'Rohdaten'!$B$65536)</f>
        <v>2677568.58</v>
      </c>
      <c r="K42" s="45"/>
      <c r="L42" s="45"/>
    </row>
    <row r="43" spans="1:12" x14ac:dyDescent="0.2">
      <c r="A43" s="56">
        <f t="shared" si="4"/>
        <v>327773.61650000006</v>
      </c>
      <c r="B43" s="56">
        <f t="shared" si="3"/>
        <v>335767.74300000007</v>
      </c>
      <c r="C43" s="57">
        <f>+H43-SUM(C$2:C42)</f>
        <v>0</v>
      </c>
      <c r="D43" s="58">
        <f t="shared" si="0"/>
        <v>0</v>
      </c>
      <c r="E43" s="59">
        <f>+I43-SUM(E$2:E42)</f>
        <v>0</v>
      </c>
      <c r="F43" s="60">
        <f t="shared" si="1"/>
        <v>0</v>
      </c>
      <c r="H43" s="52">
        <f>+COUNTIF(Rohdaten!$B$1:'Rohdaten'!$B$65536,"&lt;"&amp;B43)</f>
        <v>211</v>
      </c>
      <c r="I43" s="53">
        <f>+SUMIF(Rohdaten!$B$1:'Rohdaten'!$B$65536,"&lt;"&amp;B43,Rohdaten!$B$1:'Rohdaten'!$B$65536)</f>
        <v>2677568.58</v>
      </c>
      <c r="K43" s="45"/>
      <c r="L43" s="45"/>
    </row>
    <row r="44" spans="1:12" x14ac:dyDescent="0.2">
      <c r="A44" s="56">
        <f t="shared" si="4"/>
        <v>335767.75300000008</v>
      </c>
      <c r="B44" s="56">
        <f t="shared" si="3"/>
        <v>343761.8795000001</v>
      </c>
      <c r="C44" s="57">
        <f>+H44-SUM(C$2:C43)</f>
        <v>0</v>
      </c>
      <c r="D44" s="58">
        <f t="shared" si="0"/>
        <v>0</v>
      </c>
      <c r="E44" s="59">
        <f>+I44-SUM(E$2:E43)</f>
        <v>0</v>
      </c>
      <c r="F44" s="60">
        <f t="shared" si="1"/>
        <v>0</v>
      </c>
      <c r="H44" s="52">
        <f>+COUNTIF(Rohdaten!$B$1:'Rohdaten'!$B$65536,"&lt;"&amp;B44)</f>
        <v>211</v>
      </c>
      <c r="I44" s="53">
        <f>+SUMIF(Rohdaten!$B$1:'Rohdaten'!$B$65536,"&lt;"&amp;B44,Rohdaten!$B$1:'Rohdaten'!$B$65536)</f>
        <v>2677568.58</v>
      </c>
      <c r="K44" s="45"/>
      <c r="L44" s="45"/>
    </row>
    <row r="45" spans="1:12" x14ac:dyDescent="0.2">
      <c r="A45" s="56">
        <f t="shared" si="4"/>
        <v>343761.88950000011</v>
      </c>
      <c r="B45" s="56">
        <f t="shared" si="3"/>
        <v>351756.01600000012</v>
      </c>
      <c r="C45" s="57">
        <f>+H45-SUM(C$2:C44)</f>
        <v>0</v>
      </c>
      <c r="D45" s="58">
        <f t="shared" si="0"/>
        <v>0</v>
      </c>
      <c r="E45" s="59">
        <f>+I45-SUM(E$2:E44)</f>
        <v>0</v>
      </c>
      <c r="F45" s="60">
        <f t="shared" si="1"/>
        <v>0</v>
      </c>
      <c r="H45" s="52">
        <f>+COUNTIF(Rohdaten!$B$1:'Rohdaten'!$B$65536,"&lt;"&amp;B45)</f>
        <v>211</v>
      </c>
      <c r="I45" s="53">
        <f>+SUMIF(Rohdaten!$B$1:'Rohdaten'!$B$65536,"&lt;"&amp;B45,Rohdaten!$B$1:'Rohdaten'!$B$65536)</f>
        <v>2677568.58</v>
      </c>
      <c r="K45" s="45"/>
      <c r="L45" s="45"/>
    </row>
    <row r="46" spans="1:12" x14ac:dyDescent="0.2">
      <c r="A46" s="56">
        <f t="shared" si="4"/>
        <v>351756.02600000013</v>
      </c>
      <c r="B46" s="56">
        <f t="shared" si="3"/>
        <v>359750.15250000014</v>
      </c>
      <c r="C46" s="57">
        <f>+H46-SUM(C$2:C45)</f>
        <v>0</v>
      </c>
      <c r="D46" s="58">
        <f t="shared" si="0"/>
        <v>0</v>
      </c>
      <c r="E46" s="59">
        <f>+I46-SUM(E$2:E45)</f>
        <v>0</v>
      </c>
      <c r="F46" s="60">
        <f t="shared" si="1"/>
        <v>0</v>
      </c>
      <c r="H46" s="52">
        <f>+COUNTIF(Rohdaten!$B$1:'Rohdaten'!$B$65536,"&lt;"&amp;B46)</f>
        <v>211</v>
      </c>
      <c r="I46" s="53">
        <f>+SUMIF(Rohdaten!$B$1:'Rohdaten'!$B$65536,"&lt;"&amp;B46,Rohdaten!$B$1:'Rohdaten'!$B$65536)</f>
        <v>2677568.58</v>
      </c>
      <c r="K46" s="45"/>
      <c r="L46" s="45"/>
    </row>
    <row r="47" spans="1:12" x14ac:dyDescent="0.2">
      <c r="A47" s="56">
        <f t="shared" si="4"/>
        <v>359750.16250000015</v>
      </c>
      <c r="B47" s="56">
        <f t="shared" si="3"/>
        <v>367744.28900000016</v>
      </c>
      <c r="C47" s="57">
        <f>+H47-SUM(C$2:C46)</f>
        <v>0</v>
      </c>
      <c r="D47" s="58">
        <f t="shared" si="0"/>
        <v>0</v>
      </c>
      <c r="E47" s="59">
        <f>+I47-SUM(E$2:E46)</f>
        <v>0</v>
      </c>
      <c r="F47" s="60">
        <f t="shared" si="1"/>
        <v>0</v>
      </c>
      <c r="H47" s="52">
        <f>+COUNTIF(Rohdaten!$B$1:'Rohdaten'!$B$65536,"&lt;"&amp;B47)</f>
        <v>211</v>
      </c>
      <c r="I47" s="53">
        <f>+SUMIF(Rohdaten!$B$1:'Rohdaten'!$B$65536,"&lt;"&amp;B47,Rohdaten!$B$1:'Rohdaten'!$B$65536)</f>
        <v>2677568.58</v>
      </c>
      <c r="K47" s="45"/>
      <c r="L47" s="45"/>
    </row>
    <row r="48" spans="1:12" x14ac:dyDescent="0.2">
      <c r="A48" s="56">
        <f t="shared" si="4"/>
        <v>367744.29900000017</v>
      </c>
      <c r="B48" s="56">
        <f t="shared" si="3"/>
        <v>375738.42550000019</v>
      </c>
      <c r="C48" s="57">
        <f>+H48-SUM(C$2:C47)</f>
        <v>0</v>
      </c>
      <c r="D48" s="58">
        <f t="shared" si="0"/>
        <v>0</v>
      </c>
      <c r="E48" s="59">
        <f>+I48-SUM(E$2:E47)</f>
        <v>0</v>
      </c>
      <c r="F48" s="60">
        <f t="shared" si="1"/>
        <v>0</v>
      </c>
      <c r="H48" s="52">
        <f>+COUNTIF(Rohdaten!$B$1:'Rohdaten'!$B$65536,"&lt;"&amp;B48)</f>
        <v>211</v>
      </c>
      <c r="I48" s="53">
        <f>+SUMIF(Rohdaten!$B$1:'Rohdaten'!$B$65536,"&lt;"&amp;B48,Rohdaten!$B$1:'Rohdaten'!$B$65536)</f>
        <v>2677568.58</v>
      </c>
      <c r="K48" s="45"/>
      <c r="L48" s="45"/>
    </row>
    <row r="49" spans="1:12" x14ac:dyDescent="0.2">
      <c r="A49" s="56">
        <f t="shared" si="4"/>
        <v>375738.4355000002</v>
      </c>
      <c r="B49" s="56">
        <f t="shared" si="3"/>
        <v>383732.56200000021</v>
      </c>
      <c r="C49" s="57">
        <f>+H49-SUM(C$2:C48)</f>
        <v>0</v>
      </c>
      <c r="D49" s="58">
        <f t="shared" si="0"/>
        <v>0</v>
      </c>
      <c r="E49" s="59">
        <f>+I49-SUM(E$2:E48)</f>
        <v>0</v>
      </c>
      <c r="F49" s="60">
        <f t="shared" si="1"/>
        <v>0</v>
      </c>
      <c r="H49" s="52">
        <f>+COUNTIF(Rohdaten!$B$1:'Rohdaten'!$B$65536,"&lt;"&amp;B49)</f>
        <v>211</v>
      </c>
      <c r="I49" s="53">
        <f>+SUMIF(Rohdaten!$B$1:'Rohdaten'!$B$65536,"&lt;"&amp;B49,Rohdaten!$B$1:'Rohdaten'!$B$65536)</f>
        <v>2677568.58</v>
      </c>
      <c r="K49" s="45"/>
      <c r="L49" s="45"/>
    </row>
    <row r="50" spans="1:12" x14ac:dyDescent="0.2">
      <c r="A50" s="56">
        <f t="shared" si="4"/>
        <v>383732.57200000022</v>
      </c>
      <c r="B50" s="56">
        <f t="shared" si="3"/>
        <v>391726.69850000023</v>
      </c>
      <c r="C50" s="57">
        <f>+H50-SUM(C$2:C49)</f>
        <v>0</v>
      </c>
      <c r="D50" s="58">
        <f t="shared" si="0"/>
        <v>0</v>
      </c>
      <c r="E50" s="59">
        <f>+I50-SUM(E$2:E49)</f>
        <v>0</v>
      </c>
      <c r="F50" s="60">
        <f t="shared" si="1"/>
        <v>0</v>
      </c>
      <c r="H50" s="52">
        <f>+COUNTIF(Rohdaten!$B$1:'Rohdaten'!$B$65536,"&lt;"&amp;B50)</f>
        <v>211</v>
      </c>
      <c r="I50" s="53">
        <f>+SUMIF(Rohdaten!$B$1:'Rohdaten'!$B$65536,"&lt;"&amp;B50,Rohdaten!$B$1:'Rohdaten'!$B$65536)</f>
        <v>2677568.58</v>
      </c>
      <c r="K50" s="45"/>
      <c r="L50" s="45"/>
    </row>
    <row r="51" spans="1:12" x14ac:dyDescent="0.2">
      <c r="A51" s="56">
        <f t="shared" si="4"/>
        <v>391726.70850000024</v>
      </c>
      <c r="B51" s="56">
        <f t="shared" si="3"/>
        <v>399720.83500000025</v>
      </c>
      <c r="C51" s="57">
        <f>+H51-SUM(C$2:C50)</f>
        <v>0</v>
      </c>
      <c r="D51" s="58">
        <f t="shared" si="0"/>
        <v>0</v>
      </c>
      <c r="E51" s="59">
        <f>+I51-SUM(E$2:E50)</f>
        <v>0</v>
      </c>
      <c r="F51" s="60">
        <f t="shared" si="1"/>
        <v>0</v>
      </c>
      <c r="H51" s="52">
        <f>+COUNTIF(Rohdaten!$B$1:'Rohdaten'!$B$65536,"&lt;"&amp;B51)</f>
        <v>211</v>
      </c>
      <c r="I51" s="53">
        <f>+SUMIF(Rohdaten!$B$1:'Rohdaten'!$B$65536,"&lt;"&amp;B51,Rohdaten!$B$1:'Rohdaten'!$B$65536)</f>
        <v>2677568.58</v>
      </c>
      <c r="K51" s="45"/>
      <c r="L51" s="45"/>
    </row>
    <row r="52" spans="1:12" x14ac:dyDescent="0.2">
      <c r="A52" s="56">
        <f t="shared" si="4"/>
        <v>399720.84500000026</v>
      </c>
      <c r="B52" s="56">
        <f t="shared" si="3"/>
        <v>407714.97150000028</v>
      </c>
      <c r="C52" s="57">
        <f>+H52-SUM(C$2:C51)</f>
        <v>0</v>
      </c>
      <c r="D52" s="58">
        <f t="shared" si="0"/>
        <v>0</v>
      </c>
      <c r="E52" s="59">
        <f>+I52-SUM(E$2:E51)</f>
        <v>0</v>
      </c>
      <c r="F52" s="60">
        <f t="shared" si="1"/>
        <v>0</v>
      </c>
      <c r="H52" s="52">
        <f>+COUNTIF(Rohdaten!$B$1:'Rohdaten'!$B$65536,"&lt;"&amp;B52)</f>
        <v>211</v>
      </c>
      <c r="I52" s="53">
        <f>+SUMIF(Rohdaten!$B$1:'Rohdaten'!$B$65536,"&lt;"&amp;B52,Rohdaten!$B$1:'Rohdaten'!$B$65536)</f>
        <v>2677568.58</v>
      </c>
      <c r="K52" s="45"/>
      <c r="L52" s="45"/>
    </row>
    <row r="53" spans="1:12" x14ac:dyDescent="0.2">
      <c r="A53" s="56">
        <f t="shared" si="4"/>
        <v>407714.98150000029</v>
      </c>
      <c r="B53" s="56">
        <f t="shared" si="3"/>
        <v>415709.1080000003</v>
      </c>
      <c r="C53" s="57">
        <f>+H53-SUM(C$2:C52)</f>
        <v>0</v>
      </c>
      <c r="D53" s="58">
        <f t="shared" si="0"/>
        <v>0</v>
      </c>
      <c r="E53" s="59">
        <f>+I53-SUM(E$2:E52)</f>
        <v>0</v>
      </c>
      <c r="F53" s="60">
        <f t="shared" si="1"/>
        <v>0</v>
      </c>
      <c r="H53" s="52">
        <f>+COUNTIF(Rohdaten!$B$1:'Rohdaten'!$B$65536,"&lt;"&amp;B53)</f>
        <v>211</v>
      </c>
      <c r="I53" s="53">
        <f>+SUMIF(Rohdaten!$B$1:'Rohdaten'!$B$65536,"&lt;"&amp;B53,Rohdaten!$B$1:'Rohdaten'!$B$65536)</f>
        <v>2677568.58</v>
      </c>
      <c r="K53" s="45"/>
      <c r="L53" s="45"/>
    </row>
    <row r="54" spans="1:12" x14ac:dyDescent="0.2">
      <c r="A54" s="56">
        <f t="shared" si="4"/>
        <v>415709.11800000031</v>
      </c>
      <c r="B54" s="56">
        <f t="shared" si="3"/>
        <v>423703.24450000032</v>
      </c>
      <c r="C54" s="57">
        <f>+H54-SUM(C$2:C53)</f>
        <v>0</v>
      </c>
      <c r="D54" s="58">
        <f t="shared" si="0"/>
        <v>0</v>
      </c>
      <c r="E54" s="59">
        <f>+I54-SUM(E$2:E53)</f>
        <v>0</v>
      </c>
      <c r="F54" s="60">
        <f t="shared" si="1"/>
        <v>0</v>
      </c>
      <c r="H54" s="52">
        <f>+COUNTIF(Rohdaten!$B$1:'Rohdaten'!$B$65536,"&lt;"&amp;B54)</f>
        <v>211</v>
      </c>
      <c r="I54" s="53">
        <f>+SUMIF(Rohdaten!$B$1:'Rohdaten'!$B$65536,"&lt;"&amp;B54,Rohdaten!$B$1:'Rohdaten'!$B$65536)</f>
        <v>2677568.58</v>
      </c>
      <c r="K54" s="45"/>
      <c r="L54" s="45"/>
    </row>
    <row r="55" spans="1:12" x14ac:dyDescent="0.2">
      <c r="A55" s="56">
        <f t="shared" si="4"/>
        <v>423703.25450000033</v>
      </c>
      <c r="B55" s="56">
        <f t="shared" si="3"/>
        <v>431697.38100000034</v>
      </c>
      <c r="C55" s="57">
        <f>+H55-SUM(C$2:C54)</f>
        <v>0</v>
      </c>
      <c r="D55" s="58">
        <f t="shared" si="0"/>
        <v>0</v>
      </c>
      <c r="E55" s="59">
        <f>+I55-SUM(E$2:E54)</f>
        <v>0</v>
      </c>
      <c r="F55" s="60">
        <f t="shared" si="1"/>
        <v>0</v>
      </c>
      <c r="H55" s="52">
        <f>+COUNTIF(Rohdaten!$B$1:'Rohdaten'!$B$65536,"&lt;"&amp;B55)</f>
        <v>211</v>
      </c>
      <c r="I55" s="53">
        <f>+SUMIF(Rohdaten!$B$1:'Rohdaten'!$B$65536,"&lt;"&amp;B55,Rohdaten!$B$1:'Rohdaten'!$B$65536)</f>
        <v>2677568.58</v>
      </c>
      <c r="K55" s="45"/>
      <c r="L55" s="45"/>
    </row>
    <row r="56" spans="1:12" x14ac:dyDescent="0.2">
      <c r="A56" s="56">
        <f t="shared" si="4"/>
        <v>431697.39100000035</v>
      </c>
      <c r="B56" s="56">
        <f t="shared" si="3"/>
        <v>439691.51750000037</v>
      </c>
      <c r="C56" s="57">
        <f>+H56-SUM(C$2:C55)</f>
        <v>0</v>
      </c>
      <c r="D56" s="58">
        <f t="shared" si="0"/>
        <v>0</v>
      </c>
      <c r="E56" s="59">
        <f>+I56-SUM(E$2:E55)</f>
        <v>0</v>
      </c>
      <c r="F56" s="60">
        <f t="shared" si="1"/>
        <v>0</v>
      </c>
      <c r="H56" s="52">
        <f>+COUNTIF(Rohdaten!$B$1:'Rohdaten'!$B$65536,"&lt;"&amp;B56)</f>
        <v>211</v>
      </c>
      <c r="I56" s="53">
        <f>+SUMIF(Rohdaten!$B$1:'Rohdaten'!$B$65536,"&lt;"&amp;B56,Rohdaten!$B$1:'Rohdaten'!$B$65536)</f>
        <v>2677568.58</v>
      </c>
      <c r="K56" s="45"/>
      <c r="L56" s="45"/>
    </row>
    <row r="57" spans="1:12" x14ac:dyDescent="0.2">
      <c r="A57" s="56">
        <f t="shared" si="4"/>
        <v>439691.52750000037</v>
      </c>
      <c r="B57" s="56">
        <f t="shared" si="3"/>
        <v>447685.65400000039</v>
      </c>
      <c r="C57" s="57">
        <f>+H57-SUM(C$2:C56)</f>
        <v>0</v>
      </c>
      <c r="D57" s="58">
        <f t="shared" si="0"/>
        <v>0</v>
      </c>
      <c r="E57" s="59">
        <f>+I57-SUM(E$2:E56)</f>
        <v>0</v>
      </c>
      <c r="F57" s="60">
        <f t="shared" si="1"/>
        <v>0</v>
      </c>
      <c r="H57" s="52">
        <f>+COUNTIF(Rohdaten!$B$1:'Rohdaten'!$B$65536,"&lt;"&amp;B57)</f>
        <v>211</v>
      </c>
      <c r="I57" s="53">
        <f>+SUMIF(Rohdaten!$B$1:'Rohdaten'!$B$65536,"&lt;"&amp;B57,Rohdaten!$B$1:'Rohdaten'!$B$65536)</f>
        <v>2677568.58</v>
      </c>
      <c r="K57" s="45"/>
      <c r="L57" s="45"/>
    </row>
    <row r="58" spans="1:12" x14ac:dyDescent="0.2">
      <c r="A58" s="56">
        <f t="shared" si="4"/>
        <v>447685.6640000004</v>
      </c>
      <c r="B58" s="56">
        <f t="shared" si="3"/>
        <v>455679.79050000041</v>
      </c>
      <c r="C58" s="57">
        <f>+H58-SUM(C$2:C57)</f>
        <v>0</v>
      </c>
      <c r="D58" s="58">
        <f t="shared" si="0"/>
        <v>0</v>
      </c>
      <c r="E58" s="59">
        <f>+I58-SUM(E$2:E57)</f>
        <v>0</v>
      </c>
      <c r="F58" s="60">
        <f t="shared" si="1"/>
        <v>0</v>
      </c>
      <c r="H58" s="52">
        <f>+COUNTIF(Rohdaten!$B$1:'Rohdaten'!$B$65536,"&lt;"&amp;B58)</f>
        <v>211</v>
      </c>
      <c r="I58" s="53">
        <f>+SUMIF(Rohdaten!$B$1:'Rohdaten'!$B$65536,"&lt;"&amp;B58,Rohdaten!$B$1:'Rohdaten'!$B$65536)</f>
        <v>2677568.58</v>
      </c>
      <c r="K58" s="45"/>
      <c r="L58" s="45"/>
    </row>
    <row r="59" spans="1:12" x14ac:dyDescent="0.2">
      <c r="A59" s="56">
        <f t="shared" si="4"/>
        <v>455679.80050000042</v>
      </c>
      <c r="B59" s="56">
        <f t="shared" si="3"/>
        <v>463673.92700000043</v>
      </c>
      <c r="C59" s="57">
        <f>+H59-SUM(C$2:C58)</f>
        <v>0</v>
      </c>
      <c r="D59" s="58">
        <f t="shared" si="0"/>
        <v>0</v>
      </c>
      <c r="E59" s="59">
        <f>+I59-SUM(E$2:E58)</f>
        <v>0</v>
      </c>
      <c r="F59" s="60">
        <f t="shared" si="1"/>
        <v>0</v>
      </c>
      <c r="H59" s="52">
        <f>+COUNTIF(Rohdaten!$B$1:'Rohdaten'!$B$65536,"&lt;"&amp;B59)</f>
        <v>211</v>
      </c>
      <c r="I59" s="53">
        <f>+SUMIF(Rohdaten!$B$1:'Rohdaten'!$B$65536,"&lt;"&amp;B59,Rohdaten!$B$1:'Rohdaten'!$B$65536)</f>
        <v>2677568.58</v>
      </c>
      <c r="K59" s="45"/>
      <c r="L59" s="45"/>
    </row>
    <row r="60" spans="1:12" x14ac:dyDescent="0.2">
      <c r="A60" s="56">
        <f t="shared" si="4"/>
        <v>463673.93700000044</v>
      </c>
      <c r="B60" s="56">
        <f t="shared" si="3"/>
        <v>471668.06350000045</v>
      </c>
      <c r="C60" s="57">
        <f>+H60-SUM(C$2:C59)</f>
        <v>0</v>
      </c>
      <c r="D60" s="58">
        <f t="shared" si="0"/>
        <v>0</v>
      </c>
      <c r="E60" s="59">
        <f>+I60-SUM(E$2:E59)</f>
        <v>0</v>
      </c>
      <c r="F60" s="60">
        <f t="shared" si="1"/>
        <v>0</v>
      </c>
      <c r="H60" s="52">
        <f>+COUNTIF(Rohdaten!$B$1:'Rohdaten'!$B$65536,"&lt;"&amp;B60)</f>
        <v>211</v>
      </c>
      <c r="I60" s="53">
        <f>+SUMIF(Rohdaten!$B$1:'Rohdaten'!$B$65536,"&lt;"&amp;B60,Rohdaten!$B$1:'Rohdaten'!$B$65536)</f>
        <v>2677568.58</v>
      </c>
      <c r="K60" s="45"/>
      <c r="L60" s="45"/>
    </row>
    <row r="61" spans="1:12" x14ac:dyDescent="0.2">
      <c r="A61" s="56">
        <f t="shared" si="4"/>
        <v>471668.07350000046</v>
      </c>
      <c r="B61" s="56">
        <f t="shared" si="3"/>
        <v>479662.20000000048</v>
      </c>
      <c r="C61" s="57">
        <f>+H61-SUM(C$2:C60)</f>
        <v>0</v>
      </c>
      <c r="D61" s="58">
        <f t="shared" si="0"/>
        <v>0</v>
      </c>
      <c r="E61" s="59">
        <f>+I61-SUM(E$2:E60)</f>
        <v>0</v>
      </c>
      <c r="F61" s="60">
        <f t="shared" si="1"/>
        <v>0</v>
      </c>
      <c r="H61" s="52">
        <f>+COUNTIF(Rohdaten!$B$1:'Rohdaten'!$B$65536,"&lt;"&amp;B61)</f>
        <v>211</v>
      </c>
      <c r="I61" s="53">
        <f>+SUMIF(Rohdaten!$B$1:'Rohdaten'!$B$65536,"&lt;"&amp;B61,Rohdaten!$B$1:'Rohdaten'!$B$65536)</f>
        <v>2677568.58</v>
      </c>
      <c r="K61" s="45"/>
      <c r="L61" s="45"/>
    </row>
    <row r="62" spans="1:12" x14ac:dyDescent="0.2">
      <c r="A62" s="56">
        <f t="shared" si="4"/>
        <v>479662.21000000049</v>
      </c>
      <c r="B62" s="56">
        <f t="shared" si="3"/>
        <v>487656.3365000005</v>
      </c>
      <c r="C62" s="57">
        <f>+H62-SUM(C$2:C61)</f>
        <v>0</v>
      </c>
      <c r="D62" s="58">
        <f t="shared" si="0"/>
        <v>0</v>
      </c>
      <c r="E62" s="59">
        <f>+I62-SUM(E$2:E61)</f>
        <v>0</v>
      </c>
      <c r="F62" s="60">
        <f t="shared" si="1"/>
        <v>0</v>
      </c>
      <c r="H62" s="52">
        <f>+COUNTIF(Rohdaten!$B$1:'Rohdaten'!$B$65536,"&lt;"&amp;B62)</f>
        <v>211</v>
      </c>
      <c r="I62" s="53">
        <f>+SUMIF(Rohdaten!$B$1:'Rohdaten'!$B$65536,"&lt;"&amp;B62,Rohdaten!$B$1:'Rohdaten'!$B$65536)</f>
        <v>2677568.58</v>
      </c>
      <c r="K62" s="45"/>
      <c r="L62" s="45"/>
    </row>
    <row r="63" spans="1:12" x14ac:dyDescent="0.2">
      <c r="A63" s="56">
        <f t="shared" si="4"/>
        <v>487656.34650000051</v>
      </c>
      <c r="B63" s="56">
        <f t="shared" si="3"/>
        <v>495650.47300000052</v>
      </c>
      <c r="C63" s="57">
        <f>+H63-SUM(C$2:C62)</f>
        <v>0</v>
      </c>
      <c r="D63" s="58">
        <f t="shared" si="0"/>
        <v>0</v>
      </c>
      <c r="E63" s="59">
        <f>+I63-SUM(E$2:E62)</f>
        <v>0</v>
      </c>
      <c r="F63" s="60">
        <f t="shared" si="1"/>
        <v>0</v>
      </c>
      <c r="H63" s="52">
        <f>+COUNTIF(Rohdaten!$B$1:'Rohdaten'!$B$65536,"&lt;"&amp;B63)</f>
        <v>211</v>
      </c>
      <c r="I63" s="53">
        <f>+SUMIF(Rohdaten!$B$1:'Rohdaten'!$B$65536,"&lt;"&amp;B63,Rohdaten!$B$1:'Rohdaten'!$B$65536)</f>
        <v>2677568.58</v>
      </c>
      <c r="K63" s="45"/>
      <c r="L63" s="45"/>
    </row>
    <row r="64" spans="1:12" x14ac:dyDescent="0.2">
      <c r="A64" s="56">
        <f t="shared" si="4"/>
        <v>495650.48300000053</v>
      </c>
      <c r="B64" s="56">
        <f t="shared" si="3"/>
        <v>503644.60950000054</v>
      </c>
      <c r="C64" s="57">
        <f>+H64-SUM(C$2:C63)</f>
        <v>0</v>
      </c>
      <c r="D64" s="58">
        <f t="shared" si="0"/>
        <v>0</v>
      </c>
      <c r="E64" s="59">
        <f>+I64-SUM(E$2:E63)</f>
        <v>0</v>
      </c>
      <c r="F64" s="60">
        <f t="shared" si="1"/>
        <v>0</v>
      </c>
      <c r="H64" s="52">
        <f>+COUNTIF(Rohdaten!$B$1:'Rohdaten'!$B$65536,"&lt;"&amp;B64)</f>
        <v>211</v>
      </c>
      <c r="I64" s="53">
        <f>+SUMIF(Rohdaten!$B$1:'Rohdaten'!$B$65536,"&lt;"&amp;B64,Rohdaten!$B$1:'Rohdaten'!$B$65536)</f>
        <v>2677568.58</v>
      </c>
      <c r="K64" s="45"/>
      <c r="L64" s="45"/>
    </row>
    <row r="65" spans="1:12" x14ac:dyDescent="0.2">
      <c r="A65" s="56">
        <f t="shared" si="4"/>
        <v>503644.61950000055</v>
      </c>
      <c r="B65" s="56">
        <f t="shared" si="3"/>
        <v>511638.74600000057</v>
      </c>
      <c r="C65" s="57">
        <f>+H65-SUM(C$2:C64)</f>
        <v>0</v>
      </c>
      <c r="D65" s="58">
        <f t="shared" si="0"/>
        <v>0</v>
      </c>
      <c r="E65" s="59">
        <f>+I65-SUM(E$2:E64)</f>
        <v>0</v>
      </c>
      <c r="F65" s="60">
        <f t="shared" si="1"/>
        <v>0</v>
      </c>
      <c r="H65" s="52">
        <f>+COUNTIF(Rohdaten!$B$1:'Rohdaten'!$B$65536,"&lt;"&amp;B65)</f>
        <v>211</v>
      </c>
      <c r="I65" s="53">
        <f>+SUMIF(Rohdaten!$B$1:'Rohdaten'!$B$65536,"&lt;"&amp;B65,Rohdaten!$B$1:'Rohdaten'!$B$65536)</f>
        <v>2677568.58</v>
      </c>
      <c r="K65" s="45"/>
      <c r="L65" s="45"/>
    </row>
    <row r="66" spans="1:12" x14ac:dyDescent="0.2">
      <c r="A66" s="56">
        <f t="shared" si="4"/>
        <v>511638.75600000058</v>
      </c>
      <c r="B66" s="56">
        <f t="shared" si="3"/>
        <v>519632.88250000059</v>
      </c>
      <c r="C66" s="57">
        <f>+H66-SUM(C$2:C65)</f>
        <v>0</v>
      </c>
      <c r="D66" s="58">
        <f t="shared" ref="D66:D129" si="5">+C66/MAX($H:$H)</f>
        <v>0</v>
      </c>
      <c r="E66" s="59">
        <f>+I66-SUM(E$2:E65)</f>
        <v>0</v>
      </c>
      <c r="F66" s="60">
        <f t="shared" ref="F66:F129" si="6">+E66/MAX($I:$I)</f>
        <v>0</v>
      </c>
      <c r="H66" s="52">
        <f>+COUNTIF(Rohdaten!$B$1:'Rohdaten'!$B$65536,"&lt;"&amp;B66)</f>
        <v>211</v>
      </c>
      <c r="I66" s="53">
        <f>+SUMIF(Rohdaten!$B$1:'Rohdaten'!$B$65536,"&lt;"&amp;B66,Rohdaten!$B$1:'Rohdaten'!$B$65536)</f>
        <v>2677568.58</v>
      </c>
      <c r="K66" s="45"/>
      <c r="L66" s="45"/>
    </row>
    <row r="67" spans="1:12" x14ac:dyDescent="0.2">
      <c r="A67" s="56">
        <f t="shared" si="4"/>
        <v>519632.8925000006</v>
      </c>
      <c r="B67" s="56">
        <f t="shared" si="3"/>
        <v>527627.01900000055</v>
      </c>
      <c r="C67" s="57">
        <f>+H67-SUM(C$2:C66)</f>
        <v>0</v>
      </c>
      <c r="D67" s="58">
        <f t="shared" si="5"/>
        <v>0</v>
      </c>
      <c r="E67" s="59">
        <f>+I67-SUM(E$2:E66)</f>
        <v>0</v>
      </c>
      <c r="F67" s="60">
        <f t="shared" si="6"/>
        <v>0</v>
      </c>
      <c r="H67" s="52">
        <f>+COUNTIF(Rohdaten!$B$1:'Rohdaten'!$B$65536,"&lt;"&amp;B67)</f>
        <v>211</v>
      </c>
      <c r="I67" s="53">
        <f>+SUMIF(Rohdaten!$B$1:'Rohdaten'!$B$65536,"&lt;"&amp;B67,Rohdaten!$B$1:'Rohdaten'!$B$65536)</f>
        <v>2677568.58</v>
      </c>
      <c r="K67" s="45"/>
      <c r="L67" s="45"/>
    </row>
    <row r="68" spans="1:12" x14ac:dyDescent="0.2">
      <c r="A68" s="56">
        <f t="shared" si="4"/>
        <v>527627.02900000056</v>
      </c>
      <c r="B68" s="56">
        <f t="shared" ref="B68:B131" si="7">+B67+$L$10</f>
        <v>535621.15550000058</v>
      </c>
      <c r="C68" s="57">
        <f>+H68-SUM(C$2:C67)</f>
        <v>0</v>
      </c>
      <c r="D68" s="58">
        <f t="shared" si="5"/>
        <v>0</v>
      </c>
      <c r="E68" s="59">
        <f>+I68-SUM(E$2:E67)</f>
        <v>0</v>
      </c>
      <c r="F68" s="60">
        <f t="shared" si="6"/>
        <v>0</v>
      </c>
      <c r="H68" s="52">
        <f>+COUNTIF(Rohdaten!$B$1:'Rohdaten'!$B$65536,"&lt;"&amp;B68)</f>
        <v>211</v>
      </c>
      <c r="I68" s="53">
        <f>+SUMIF(Rohdaten!$B$1:'Rohdaten'!$B$65536,"&lt;"&amp;B68,Rohdaten!$B$1:'Rohdaten'!$B$65536)</f>
        <v>2677568.58</v>
      </c>
      <c r="K68" s="45"/>
      <c r="L68" s="45"/>
    </row>
    <row r="69" spans="1:12" x14ac:dyDescent="0.2">
      <c r="A69" s="56">
        <f t="shared" ref="A69:A132" si="8">+B68+0.01</f>
        <v>535621.16550000058</v>
      </c>
      <c r="B69" s="56">
        <f t="shared" si="7"/>
        <v>543615.2920000006</v>
      </c>
      <c r="C69" s="57">
        <f>+H69-SUM(C$2:C68)</f>
        <v>0</v>
      </c>
      <c r="D69" s="58">
        <f t="shared" si="5"/>
        <v>0</v>
      </c>
      <c r="E69" s="59">
        <f>+I69-SUM(E$2:E68)</f>
        <v>0</v>
      </c>
      <c r="F69" s="60">
        <f t="shared" si="6"/>
        <v>0</v>
      </c>
      <c r="H69" s="52">
        <f>+COUNTIF(Rohdaten!$B$1:'Rohdaten'!$B$65536,"&lt;"&amp;B69)</f>
        <v>211</v>
      </c>
      <c r="I69" s="53">
        <f>+SUMIF(Rohdaten!$B$1:'Rohdaten'!$B$65536,"&lt;"&amp;B69,Rohdaten!$B$1:'Rohdaten'!$B$65536)</f>
        <v>2677568.58</v>
      </c>
      <c r="K69" s="45"/>
      <c r="L69" s="45"/>
    </row>
    <row r="70" spans="1:12" x14ac:dyDescent="0.2">
      <c r="A70" s="56">
        <f t="shared" si="8"/>
        <v>543615.30200000061</v>
      </c>
      <c r="B70" s="56">
        <f t="shared" si="7"/>
        <v>551609.42850000062</v>
      </c>
      <c r="C70" s="57">
        <f>+H70-SUM(C$2:C69)</f>
        <v>0</v>
      </c>
      <c r="D70" s="58">
        <f t="shared" si="5"/>
        <v>0</v>
      </c>
      <c r="E70" s="59">
        <f>+I70-SUM(E$2:E69)</f>
        <v>0</v>
      </c>
      <c r="F70" s="60">
        <f t="shared" si="6"/>
        <v>0</v>
      </c>
      <c r="H70" s="52">
        <f>+COUNTIF(Rohdaten!$B$1:'Rohdaten'!$B$65536,"&lt;"&amp;B70)</f>
        <v>211</v>
      </c>
      <c r="I70" s="53">
        <f>+SUMIF(Rohdaten!$B$1:'Rohdaten'!$B$65536,"&lt;"&amp;B70,Rohdaten!$B$1:'Rohdaten'!$B$65536)</f>
        <v>2677568.58</v>
      </c>
      <c r="K70" s="45"/>
      <c r="L70" s="45"/>
    </row>
    <row r="71" spans="1:12" x14ac:dyDescent="0.2">
      <c r="A71" s="56">
        <f t="shared" si="8"/>
        <v>551609.43850000063</v>
      </c>
      <c r="B71" s="56">
        <f t="shared" si="7"/>
        <v>559603.56500000064</v>
      </c>
      <c r="C71" s="57">
        <f>+H71-SUM(C$2:C70)</f>
        <v>0</v>
      </c>
      <c r="D71" s="58">
        <f t="shared" si="5"/>
        <v>0</v>
      </c>
      <c r="E71" s="59">
        <f>+I71-SUM(E$2:E70)</f>
        <v>0</v>
      </c>
      <c r="F71" s="60">
        <f t="shared" si="6"/>
        <v>0</v>
      </c>
      <c r="H71" s="52">
        <f>+COUNTIF(Rohdaten!$B$1:'Rohdaten'!$B$65536,"&lt;"&amp;B71)</f>
        <v>211</v>
      </c>
      <c r="I71" s="53">
        <f>+SUMIF(Rohdaten!$B$1:'Rohdaten'!$B$65536,"&lt;"&amp;B71,Rohdaten!$B$1:'Rohdaten'!$B$65536)</f>
        <v>2677568.58</v>
      </c>
      <c r="K71" s="45"/>
      <c r="L71" s="45"/>
    </row>
    <row r="72" spans="1:12" x14ac:dyDescent="0.2">
      <c r="A72" s="56">
        <f t="shared" si="8"/>
        <v>559603.57500000065</v>
      </c>
      <c r="B72" s="56">
        <f t="shared" si="7"/>
        <v>567597.70150000066</v>
      </c>
      <c r="C72" s="57">
        <f>+H72-SUM(C$2:C71)</f>
        <v>0</v>
      </c>
      <c r="D72" s="58">
        <f t="shared" si="5"/>
        <v>0</v>
      </c>
      <c r="E72" s="59">
        <f>+I72-SUM(E$2:E71)</f>
        <v>0</v>
      </c>
      <c r="F72" s="60">
        <f t="shared" si="6"/>
        <v>0</v>
      </c>
      <c r="H72" s="52">
        <f>+COUNTIF(Rohdaten!$B$1:'Rohdaten'!$B$65536,"&lt;"&amp;B72)</f>
        <v>211</v>
      </c>
      <c r="I72" s="53">
        <f>+SUMIF(Rohdaten!$B$1:'Rohdaten'!$B$65536,"&lt;"&amp;B72,Rohdaten!$B$1:'Rohdaten'!$B$65536)</f>
        <v>2677568.58</v>
      </c>
      <c r="K72" s="45"/>
      <c r="L72" s="45"/>
    </row>
    <row r="73" spans="1:12" x14ac:dyDescent="0.2">
      <c r="A73" s="56">
        <f t="shared" si="8"/>
        <v>567597.71150000067</v>
      </c>
      <c r="B73" s="56">
        <f t="shared" si="7"/>
        <v>575591.83800000069</v>
      </c>
      <c r="C73" s="57">
        <f>+H73-SUM(C$2:C72)</f>
        <v>0</v>
      </c>
      <c r="D73" s="58">
        <f t="shared" si="5"/>
        <v>0</v>
      </c>
      <c r="E73" s="59">
        <f>+I73-SUM(E$2:E72)</f>
        <v>0</v>
      </c>
      <c r="F73" s="60">
        <f t="shared" si="6"/>
        <v>0</v>
      </c>
      <c r="H73" s="52">
        <f>+COUNTIF(Rohdaten!$B$1:'Rohdaten'!$B$65536,"&lt;"&amp;B73)</f>
        <v>211</v>
      </c>
      <c r="I73" s="53">
        <f>+SUMIF(Rohdaten!$B$1:'Rohdaten'!$B$65536,"&lt;"&amp;B73,Rohdaten!$B$1:'Rohdaten'!$B$65536)</f>
        <v>2677568.58</v>
      </c>
      <c r="K73" s="45"/>
      <c r="L73" s="45"/>
    </row>
    <row r="74" spans="1:12" x14ac:dyDescent="0.2">
      <c r="A74" s="56">
        <f t="shared" si="8"/>
        <v>575591.8480000007</v>
      </c>
      <c r="B74" s="56">
        <f t="shared" si="7"/>
        <v>583585.97450000071</v>
      </c>
      <c r="C74" s="57">
        <f>+H74-SUM(C$2:C73)</f>
        <v>0</v>
      </c>
      <c r="D74" s="58">
        <f t="shared" si="5"/>
        <v>0</v>
      </c>
      <c r="E74" s="59">
        <f>+I74-SUM(E$2:E73)</f>
        <v>0</v>
      </c>
      <c r="F74" s="60">
        <f t="shared" si="6"/>
        <v>0</v>
      </c>
      <c r="H74" s="52">
        <f>+COUNTIF(Rohdaten!$B$1:'Rohdaten'!$B$65536,"&lt;"&amp;B74)</f>
        <v>211</v>
      </c>
      <c r="I74" s="53">
        <f>+SUMIF(Rohdaten!$B$1:'Rohdaten'!$B$65536,"&lt;"&amp;B74,Rohdaten!$B$1:'Rohdaten'!$B$65536)</f>
        <v>2677568.58</v>
      </c>
      <c r="K74" s="45"/>
      <c r="L74" s="45"/>
    </row>
    <row r="75" spans="1:12" x14ac:dyDescent="0.2">
      <c r="A75" s="56">
        <f t="shared" si="8"/>
        <v>583585.98450000072</v>
      </c>
      <c r="B75" s="56">
        <f t="shared" si="7"/>
        <v>591580.11100000073</v>
      </c>
      <c r="C75" s="57">
        <f>+H75-SUM(C$2:C74)</f>
        <v>0</v>
      </c>
      <c r="D75" s="58">
        <f t="shared" si="5"/>
        <v>0</v>
      </c>
      <c r="E75" s="59">
        <f>+I75-SUM(E$2:E74)</f>
        <v>0</v>
      </c>
      <c r="F75" s="60">
        <f t="shared" si="6"/>
        <v>0</v>
      </c>
      <c r="H75" s="52">
        <f>+COUNTIF(Rohdaten!$B$1:'Rohdaten'!$B$65536,"&lt;"&amp;B75)</f>
        <v>211</v>
      </c>
      <c r="I75" s="53">
        <f>+SUMIF(Rohdaten!$B$1:'Rohdaten'!$B$65536,"&lt;"&amp;B75,Rohdaten!$B$1:'Rohdaten'!$B$65536)</f>
        <v>2677568.58</v>
      </c>
      <c r="K75" s="45"/>
      <c r="L75" s="45"/>
    </row>
    <row r="76" spans="1:12" x14ac:dyDescent="0.2">
      <c r="A76" s="56">
        <f t="shared" si="8"/>
        <v>591580.12100000074</v>
      </c>
      <c r="B76" s="56">
        <f t="shared" si="7"/>
        <v>599574.24750000075</v>
      </c>
      <c r="C76" s="57">
        <f>+H76-SUM(C$2:C75)</f>
        <v>0</v>
      </c>
      <c r="D76" s="58">
        <f t="shared" si="5"/>
        <v>0</v>
      </c>
      <c r="E76" s="59">
        <f>+I76-SUM(E$2:E75)</f>
        <v>0</v>
      </c>
      <c r="F76" s="60">
        <f t="shared" si="6"/>
        <v>0</v>
      </c>
      <c r="H76" s="52">
        <f>+COUNTIF(Rohdaten!$B$1:'Rohdaten'!$B$65536,"&lt;"&amp;B76)</f>
        <v>211</v>
      </c>
      <c r="I76" s="53">
        <f>+SUMIF(Rohdaten!$B$1:'Rohdaten'!$B$65536,"&lt;"&amp;B76,Rohdaten!$B$1:'Rohdaten'!$B$65536)</f>
        <v>2677568.58</v>
      </c>
      <c r="K76" s="45"/>
      <c r="L76" s="45"/>
    </row>
    <row r="77" spans="1:12" x14ac:dyDescent="0.2">
      <c r="A77" s="56">
        <f t="shared" si="8"/>
        <v>599574.25750000076</v>
      </c>
      <c r="B77" s="56">
        <f t="shared" si="7"/>
        <v>607568.38400000078</v>
      </c>
      <c r="C77" s="57">
        <f>+H77-SUM(C$2:C76)</f>
        <v>0</v>
      </c>
      <c r="D77" s="58">
        <f t="shared" si="5"/>
        <v>0</v>
      </c>
      <c r="E77" s="59">
        <f>+I77-SUM(E$2:E76)</f>
        <v>0</v>
      </c>
      <c r="F77" s="60">
        <f t="shared" si="6"/>
        <v>0</v>
      </c>
      <c r="H77" s="52">
        <f>+COUNTIF(Rohdaten!$B$1:'Rohdaten'!$B$65536,"&lt;"&amp;B77)</f>
        <v>211</v>
      </c>
      <c r="I77" s="53">
        <f>+SUMIF(Rohdaten!$B$1:'Rohdaten'!$B$65536,"&lt;"&amp;B77,Rohdaten!$B$1:'Rohdaten'!$B$65536)</f>
        <v>2677568.58</v>
      </c>
      <c r="K77" s="45"/>
      <c r="L77" s="45"/>
    </row>
    <row r="78" spans="1:12" x14ac:dyDescent="0.2">
      <c r="A78" s="56">
        <f t="shared" si="8"/>
        <v>607568.39400000079</v>
      </c>
      <c r="B78" s="56">
        <f t="shared" si="7"/>
        <v>615562.5205000008</v>
      </c>
      <c r="C78" s="57">
        <f>+H78-SUM(C$2:C77)</f>
        <v>0</v>
      </c>
      <c r="D78" s="58">
        <f t="shared" si="5"/>
        <v>0</v>
      </c>
      <c r="E78" s="59">
        <f>+I78-SUM(E$2:E77)</f>
        <v>0</v>
      </c>
      <c r="F78" s="60">
        <f t="shared" si="6"/>
        <v>0</v>
      </c>
      <c r="H78" s="52">
        <f>+COUNTIF(Rohdaten!$B$1:'Rohdaten'!$B$65536,"&lt;"&amp;B78)</f>
        <v>211</v>
      </c>
      <c r="I78" s="53">
        <f>+SUMIF(Rohdaten!$B$1:'Rohdaten'!$B$65536,"&lt;"&amp;B78,Rohdaten!$B$1:'Rohdaten'!$B$65536)</f>
        <v>2677568.58</v>
      </c>
      <c r="K78" s="45"/>
      <c r="L78" s="45"/>
    </row>
    <row r="79" spans="1:12" x14ac:dyDescent="0.2">
      <c r="A79" s="56">
        <f t="shared" si="8"/>
        <v>615562.53050000081</v>
      </c>
      <c r="B79" s="56">
        <f t="shared" si="7"/>
        <v>623556.65700000082</v>
      </c>
      <c r="C79" s="57">
        <f>+H79-SUM(C$2:C78)</f>
        <v>0</v>
      </c>
      <c r="D79" s="58">
        <f t="shared" si="5"/>
        <v>0</v>
      </c>
      <c r="E79" s="59">
        <f>+I79-SUM(E$2:E78)</f>
        <v>0</v>
      </c>
      <c r="F79" s="60">
        <f t="shared" si="6"/>
        <v>0</v>
      </c>
      <c r="H79" s="52">
        <f>+COUNTIF(Rohdaten!$B$1:'Rohdaten'!$B$65536,"&lt;"&amp;B79)</f>
        <v>211</v>
      </c>
      <c r="I79" s="53">
        <f>+SUMIF(Rohdaten!$B$1:'Rohdaten'!$B$65536,"&lt;"&amp;B79,Rohdaten!$B$1:'Rohdaten'!$B$65536)</f>
        <v>2677568.58</v>
      </c>
      <c r="K79" s="45"/>
      <c r="L79" s="45"/>
    </row>
    <row r="80" spans="1:12" x14ac:dyDescent="0.2">
      <c r="A80" s="56">
        <f t="shared" si="8"/>
        <v>623556.66700000083</v>
      </c>
      <c r="B80" s="56">
        <f t="shared" si="7"/>
        <v>631550.79350000084</v>
      </c>
      <c r="C80" s="57">
        <f>+H80-SUM(C$2:C79)</f>
        <v>0</v>
      </c>
      <c r="D80" s="58">
        <f t="shared" si="5"/>
        <v>0</v>
      </c>
      <c r="E80" s="59">
        <f>+I80-SUM(E$2:E79)</f>
        <v>0</v>
      </c>
      <c r="F80" s="60">
        <f t="shared" si="6"/>
        <v>0</v>
      </c>
      <c r="H80" s="52">
        <f>+COUNTIF(Rohdaten!$B$1:'Rohdaten'!$B$65536,"&lt;"&amp;B80)</f>
        <v>211</v>
      </c>
      <c r="I80" s="53">
        <f>+SUMIF(Rohdaten!$B$1:'Rohdaten'!$B$65536,"&lt;"&amp;B80,Rohdaten!$B$1:'Rohdaten'!$B$65536)</f>
        <v>2677568.58</v>
      </c>
      <c r="K80" s="45"/>
      <c r="L80" s="45"/>
    </row>
    <row r="81" spans="1:12" x14ac:dyDescent="0.2">
      <c r="A81" s="56">
        <f t="shared" si="8"/>
        <v>631550.80350000085</v>
      </c>
      <c r="B81" s="56">
        <f t="shared" si="7"/>
        <v>639544.93000000087</v>
      </c>
      <c r="C81" s="57">
        <f>+H81-SUM(C$2:C80)</f>
        <v>0</v>
      </c>
      <c r="D81" s="58">
        <f t="shared" si="5"/>
        <v>0</v>
      </c>
      <c r="E81" s="59">
        <f>+I81-SUM(E$2:E80)</f>
        <v>0</v>
      </c>
      <c r="F81" s="60">
        <f t="shared" si="6"/>
        <v>0</v>
      </c>
      <c r="H81" s="52">
        <f>+COUNTIF(Rohdaten!$B$1:'Rohdaten'!$B$65536,"&lt;"&amp;B81)</f>
        <v>211</v>
      </c>
      <c r="I81" s="53">
        <f>+SUMIF(Rohdaten!$B$1:'Rohdaten'!$B$65536,"&lt;"&amp;B81,Rohdaten!$B$1:'Rohdaten'!$B$65536)</f>
        <v>2677568.58</v>
      </c>
      <c r="K81" s="45"/>
      <c r="L81" s="45"/>
    </row>
    <row r="82" spans="1:12" x14ac:dyDescent="0.2">
      <c r="A82" s="56">
        <f t="shared" si="8"/>
        <v>639544.94000000088</v>
      </c>
      <c r="B82" s="56">
        <f t="shared" si="7"/>
        <v>647539.06650000089</v>
      </c>
      <c r="C82" s="57">
        <f>+H82-SUM(C$2:C81)</f>
        <v>0</v>
      </c>
      <c r="D82" s="58">
        <f t="shared" si="5"/>
        <v>0</v>
      </c>
      <c r="E82" s="59">
        <f>+I82-SUM(E$2:E81)</f>
        <v>0</v>
      </c>
      <c r="F82" s="60">
        <f t="shared" si="6"/>
        <v>0</v>
      </c>
      <c r="H82" s="52">
        <f>+COUNTIF(Rohdaten!$B$1:'Rohdaten'!$B$65536,"&lt;"&amp;B82)</f>
        <v>211</v>
      </c>
      <c r="I82" s="53">
        <f>+SUMIF(Rohdaten!$B$1:'Rohdaten'!$B$65536,"&lt;"&amp;B82,Rohdaten!$B$1:'Rohdaten'!$B$65536)</f>
        <v>2677568.58</v>
      </c>
      <c r="K82" s="45"/>
      <c r="L82" s="45"/>
    </row>
    <row r="83" spans="1:12" x14ac:dyDescent="0.2">
      <c r="A83" s="56">
        <f t="shared" si="8"/>
        <v>647539.0765000009</v>
      </c>
      <c r="B83" s="56">
        <f t="shared" si="7"/>
        <v>655533.20300000091</v>
      </c>
      <c r="C83" s="57">
        <f>+H83-SUM(C$2:C82)</f>
        <v>0</v>
      </c>
      <c r="D83" s="58">
        <f t="shared" si="5"/>
        <v>0</v>
      </c>
      <c r="E83" s="59">
        <f>+I83-SUM(E$2:E82)</f>
        <v>0</v>
      </c>
      <c r="F83" s="60">
        <f t="shared" si="6"/>
        <v>0</v>
      </c>
      <c r="H83" s="52">
        <f>+COUNTIF(Rohdaten!$B$1:'Rohdaten'!$B$65536,"&lt;"&amp;B83)</f>
        <v>211</v>
      </c>
      <c r="I83" s="53">
        <f>+SUMIF(Rohdaten!$B$1:'Rohdaten'!$B$65536,"&lt;"&amp;B83,Rohdaten!$B$1:'Rohdaten'!$B$65536)</f>
        <v>2677568.58</v>
      </c>
      <c r="K83" s="45"/>
      <c r="L83" s="45"/>
    </row>
    <row r="84" spans="1:12" x14ac:dyDescent="0.2">
      <c r="A84" s="56">
        <f t="shared" si="8"/>
        <v>655533.21300000092</v>
      </c>
      <c r="B84" s="56">
        <f t="shared" si="7"/>
        <v>663527.33950000093</v>
      </c>
      <c r="C84" s="57">
        <f>+H84-SUM(C$2:C83)</f>
        <v>0</v>
      </c>
      <c r="D84" s="58">
        <f t="shared" si="5"/>
        <v>0</v>
      </c>
      <c r="E84" s="59">
        <f>+I84-SUM(E$2:E83)</f>
        <v>0</v>
      </c>
      <c r="F84" s="60">
        <f t="shared" si="6"/>
        <v>0</v>
      </c>
      <c r="H84" s="52">
        <f>+COUNTIF(Rohdaten!$B$1:'Rohdaten'!$B$65536,"&lt;"&amp;B84)</f>
        <v>211</v>
      </c>
      <c r="I84" s="53">
        <f>+SUMIF(Rohdaten!$B$1:'Rohdaten'!$B$65536,"&lt;"&amp;B84,Rohdaten!$B$1:'Rohdaten'!$B$65536)</f>
        <v>2677568.58</v>
      </c>
      <c r="K84" s="45"/>
      <c r="L84" s="45"/>
    </row>
    <row r="85" spans="1:12" x14ac:dyDescent="0.2">
      <c r="A85" s="56">
        <f t="shared" si="8"/>
        <v>663527.34950000094</v>
      </c>
      <c r="B85" s="56">
        <f t="shared" si="7"/>
        <v>671521.47600000096</v>
      </c>
      <c r="C85" s="57">
        <f>+H85-SUM(C$2:C84)</f>
        <v>0</v>
      </c>
      <c r="D85" s="58">
        <f t="shared" si="5"/>
        <v>0</v>
      </c>
      <c r="E85" s="59">
        <f>+I85-SUM(E$2:E84)</f>
        <v>0</v>
      </c>
      <c r="F85" s="60">
        <f t="shared" si="6"/>
        <v>0</v>
      </c>
      <c r="H85" s="52">
        <f>+COUNTIF(Rohdaten!$B$1:'Rohdaten'!$B$65536,"&lt;"&amp;B85)</f>
        <v>211</v>
      </c>
      <c r="I85" s="53">
        <f>+SUMIF(Rohdaten!$B$1:'Rohdaten'!$B$65536,"&lt;"&amp;B85,Rohdaten!$B$1:'Rohdaten'!$B$65536)</f>
        <v>2677568.58</v>
      </c>
      <c r="K85" s="45"/>
      <c r="L85" s="45"/>
    </row>
    <row r="86" spans="1:12" x14ac:dyDescent="0.2">
      <c r="A86" s="56">
        <f t="shared" si="8"/>
        <v>671521.48600000096</v>
      </c>
      <c r="B86" s="56">
        <f t="shared" si="7"/>
        <v>679515.61250000098</v>
      </c>
      <c r="C86" s="57">
        <f>+H86-SUM(C$2:C85)</f>
        <v>0</v>
      </c>
      <c r="D86" s="58">
        <f t="shared" si="5"/>
        <v>0</v>
      </c>
      <c r="E86" s="59">
        <f>+I86-SUM(E$2:E85)</f>
        <v>0</v>
      </c>
      <c r="F86" s="60">
        <f t="shared" si="6"/>
        <v>0</v>
      </c>
      <c r="H86" s="52">
        <f>+COUNTIF(Rohdaten!$B$1:'Rohdaten'!$B$65536,"&lt;"&amp;B86)</f>
        <v>211</v>
      </c>
      <c r="I86" s="53">
        <f>+SUMIF(Rohdaten!$B$1:'Rohdaten'!$B$65536,"&lt;"&amp;B86,Rohdaten!$B$1:'Rohdaten'!$B$65536)</f>
        <v>2677568.58</v>
      </c>
      <c r="K86" s="45"/>
      <c r="L86" s="45"/>
    </row>
    <row r="87" spans="1:12" x14ac:dyDescent="0.2">
      <c r="A87" s="56">
        <f t="shared" si="8"/>
        <v>679515.62250000099</v>
      </c>
      <c r="B87" s="56">
        <f t="shared" si="7"/>
        <v>687509.749000001</v>
      </c>
      <c r="C87" s="57">
        <f>+H87-SUM(C$2:C86)</f>
        <v>0</v>
      </c>
      <c r="D87" s="58">
        <f t="shared" si="5"/>
        <v>0</v>
      </c>
      <c r="E87" s="59">
        <f>+I87-SUM(E$2:E86)</f>
        <v>0</v>
      </c>
      <c r="F87" s="60">
        <f t="shared" si="6"/>
        <v>0</v>
      </c>
      <c r="H87" s="52">
        <f>+COUNTIF(Rohdaten!$B$1:'Rohdaten'!$B$65536,"&lt;"&amp;B87)</f>
        <v>211</v>
      </c>
      <c r="I87" s="53">
        <f>+SUMIF(Rohdaten!$B$1:'Rohdaten'!$B$65536,"&lt;"&amp;B87,Rohdaten!$B$1:'Rohdaten'!$B$65536)</f>
        <v>2677568.58</v>
      </c>
      <c r="K87" s="45"/>
      <c r="L87" s="45"/>
    </row>
    <row r="88" spans="1:12" x14ac:dyDescent="0.2">
      <c r="A88" s="56">
        <f t="shared" si="8"/>
        <v>687509.75900000101</v>
      </c>
      <c r="B88" s="56">
        <f t="shared" si="7"/>
        <v>695503.88550000102</v>
      </c>
      <c r="C88" s="57">
        <f>+H88-SUM(C$2:C87)</f>
        <v>0</v>
      </c>
      <c r="D88" s="58">
        <f t="shared" si="5"/>
        <v>0</v>
      </c>
      <c r="E88" s="59">
        <f>+I88-SUM(E$2:E87)</f>
        <v>0</v>
      </c>
      <c r="F88" s="60">
        <f t="shared" si="6"/>
        <v>0</v>
      </c>
      <c r="H88" s="52">
        <f>+COUNTIF(Rohdaten!$B$1:'Rohdaten'!$B$65536,"&lt;"&amp;B88)</f>
        <v>211</v>
      </c>
      <c r="I88" s="53">
        <f>+SUMIF(Rohdaten!$B$1:'Rohdaten'!$B$65536,"&lt;"&amp;B88,Rohdaten!$B$1:'Rohdaten'!$B$65536)</f>
        <v>2677568.58</v>
      </c>
      <c r="K88" s="45"/>
      <c r="L88" s="45"/>
    </row>
    <row r="89" spans="1:12" x14ac:dyDescent="0.2">
      <c r="A89" s="56">
        <f t="shared" si="8"/>
        <v>695503.89550000103</v>
      </c>
      <c r="B89" s="56">
        <f t="shared" si="7"/>
        <v>703498.02200000104</v>
      </c>
      <c r="C89" s="57">
        <f>+H89-SUM(C$2:C88)</f>
        <v>0</v>
      </c>
      <c r="D89" s="58">
        <f t="shared" si="5"/>
        <v>0</v>
      </c>
      <c r="E89" s="59">
        <f>+I89-SUM(E$2:E88)</f>
        <v>0</v>
      </c>
      <c r="F89" s="60">
        <f t="shared" si="6"/>
        <v>0</v>
      </c>
      <c r="H89" s="52">
        <f>+COUNTIF(Rohdaten!$B$1:'Rohdaten'!$B$65536,"&lt;"&amp;B89)</f>
        <v>211</v>
      </c>
      <c r="I89" s="53">
        <f>+SUMIF(Rohdaten!$B$1:'Rohdaten'!$B$65536,"&lt;"&amp;B89,Rohdaten!$B$1:'Rohdaten'!$B$65536)</f>
        <v>2677568.58</v>
      </c>
      <c r="K89" s="45"/>
      <c r="L89" s="45"/>
    </row>
    <row r="90" spans="1:12" x14ac:dyDescent="0.2">
      <c r="A90" s="56">
        <f t="shared" si="8"/>
        <v>703498.03200000105</v>
      </c>
      <c r="B90" s="56">
        <f t="shared" si="7"/>
        <v>711492.15850000107</v>
      </c>
      <c r="C90" s="57">
        <f>+H90-SUM(C$2:C89)</f>
        <v>0</v>
      </c>
      <c r="D90" s="58">
        <f t="shared" si="5"/>
        <v>0</v>
      </c>
      <c r="E90" s="59">
        <f>+I90-SUM(E$2:E89)</f>
        <v>0</v>
      </c>
      <c r="F90" s="60">
        <f t="shared" si="6"/>
        <v>0</v>
      </c>
      <c r="H90" s="52">
        <f>+COUNTIF(Rohdaten!$B$1:'Rohdaten'!$B$65536,"&lt;"&amp;B90)</f>
        <v>211</v>
      </c>
      <c r="I90" s="53">
        <f>+SUMIF(Rohdaten!$B$1:'Rohdaten'!$B$65536,"&lt;"&amp;B90,Rohdaten!$B$1:'Rohdaten'!$B$65536)</f>
        <v>2677568.58</v>
      </c>
      <c r="K90" s="45"/>
      <c r="L90" s="45"/>
    </row>
    <row r="91" spans="1:12" x14ac:dyDescent="0.2">
      <c r="A91" s="56">
        <f t="shared" si="8"/>
        <v>711492.16850000108</v>
      </c>
      <c r="B91" s="56">
        <f t="shared" si="7"/>
        <v>719486.29500000109</v>
      </c>
      <c r="C91" s="57">
        <f>+H91-SUM(C$2:C90)</f>
        <v>0</v>
      </c>
      <c r="D91" s="58">
        <f t="shared" si="5"/>
        <v>0</v>
      </c>
      <c r="E91" s="59">
        <f>+I91-SUM(E$2:E90)</f>
        <v>0</v>
      </c>
      <c r="F91" s="60">
        <f t="shared" si="6"/>
        <v>0</v>
      </c>
      <c r="H91" s="52">
        <f>+COUNTIF(Rohdaten!$B$1:'Rohdaten'!$B$65536,"&lt;"&amp;B91)</f>
        <v>211</v>
      </c>
      <c r="I91" s="53">
        <f>+SUMIF(Rohdaten!$B$1:'Rohdaten'!$B$65536,"&lt;"&amp;B91,Rohdaten!$B$1:'Rohdaten'!$B$65536)</f>
        <v>2677568.58</v>
      </c>
      <c r="K91" s="45"/>
      <c r="L91" s="45"/>
    </row>
    <row r="92" spans="1:12" x14ac:dyDescent="0.2">
      <c r="A92" s="56">
        <f t="shared" si="8"/>
        <v>719486.3050000011</v>
      </c>
      <c r="B92" s="56">
        <f t="shared" si="7"/>
        <v>727480.43150000111</v>
      </c>
      <c r="C92" s="57">
        <f>+H92-SUM(C$2:C91)</f>
        <v>0</v>
      </c>
      <c r="D92" s="58">
        <f t="shared" si="5"/>
        <v>0</v>
      </c>
      <c r="E92" s="59">
        <f>+I92-SUM(E$2:E91)</f>
        <v>0</v>
      </c>
      <c r="F92" s="60">
        <f t="shared" si="6"/>
        <v>0</v>
      </c>
      <c r="H92" s="52">
        <f>+COUNTIF(Rohdaten!$B$1:'Rohdaten'!$B$65536,"&lt;"&amp;B92)</f>
        <v>211</v>
      </c>
      <c r="I92" s="53">
        <f>+SUMIF(Rohdaten!$B$1:'Rohdaten'!$B$65536,"&lt;"&amp;B92,Rohdaten!$B$1:'Rohdaten'!$B$65536)</f>
        <v>2677568.58</v>
      </c>
      <c r="K92" s="45"/>
      <c r="L92" s="45"/>
    </row>
    <row r="93" spans="1:12" x14ac:dyDescent="0.2">
      <c r="A93" s="56">
        <f t="shared" si="8"/>
        <v>727480.44150000112</v>
      </c>
      <c r="B93" s="56">
        <f t="shared" si="7"/>
        <v>735474.56800000113</v>
      </c>
      <c r="C93" s="57">
        <f>+H93-SUM(C$2:C92)</f>
        <v>0</v>
      </c>
      <c r="D93" s="58">
        <f t="shared" si="5"/>
        <v>0</v>
      </c>
      <c r="E93" s="59">
        <f>+I93-SUM(E$2:E92)</f>
        <v>0</v>
      </c>
      <c r="F93" s="60">
        <f t="shared" si="6"/>
        <v>0</v>
      </c>
      <c r="H93" s="52">
        <f>+COUNTIF(Rohdaten!$B$1:'Rohdaten'!$B$65536,"&lt;"&amp;B93)</f>
        <v>211</v>
      </c>
      <c r="I93" s="53">
        <f>+SUMIF(Rohdaten!$B$1:'Rohdaten'!$B$65536,"&lt;"&amp;B93,Rohdaten!$B$1:'Rohdaten'!$B$65536)</f>
        <v>2677568.58</v>
      </c>
      <c r="K93" s="45"/>
      <c r="L93" s="45"/>
    </row>
    <row r="94" spans="1:12" x14ac:dyDescent="0.2">
      <c r="A94" s="56">
        <f t="shared" si="8"/>
        <v>735474.57800000114</v>
      </c>
      <c r="B94" s="56">
        <f t="shared" si="7"/>
        <v>743468.70450000116</v>
      </c>
      <c r="C94" s="57">
        <f>+H94-SUM(C$2:C93)</f>
        <v>0</v>
      </c>
      <c r="D94" s="58">
        <f t="shared" si="5"/>
        <v>0</v>
      </c>
      <c r="E94" s="59">
        <f>+I94-SUM(E$2:E93)</f>
        <v>0</v>
      </c>
      <c r="F94" s="60">
        <f t="shared" si="6"/>
        <v>0</v>
      </c>
      <c r="H94" s="52">
        <f>+COUNTIF(Rohdaten!$B$1:'Rohdaten'!$B$65536,"&lt;"&amp;B94)</f>
        <v>211</v>
      </c>
      <c r="I94" s="53">
        <f>+SUMIF(Rohdaten!$B$1:'Rohdaten'!$B$65536,"&lt;"&amp;B94,Rohdaten!$B$1:'Rohdaten'!$B$65536)</f>
        <v>2677568.58</v>
      </c>
      <c r="K94" s="45"/>
      <c r="L94" s="45"/>
    </row>
    <row r="95" spans="1:12" x14ac:dyDescent="0.2">
      <c r="A95" s="56">
        <f t="shared" si="8"/>
        <v>743468.71450000117</v>
      </c>
      <c r="B95" s="56">
        <f t="shared" si="7"/>
        <v>751462.84100000118</v>
      </c>
      <c r="C95" s="57">
        <f>+H95-SUM(C$2:C94)</f>
        <v>0</v>
      </c>
      <c r="D95" s="58">
        <f t="shared" si="5"/>
        <v>0</v>
      </c>
      <c r="E95" s="59">
        <f>+I95-SUM(E$2:E94)</f>
        <v>0</v>
      </c>
      <c r="F95" s="60">
        <f t="shared" si="6"/>
        <v>0</v>
      </c>
      <c r="H95" s="52">
        <f>+COUNTIF(Rohdaten!$B$1:'Rohdaten'!$B$65536,"&lt;"&amp;B95)</f>
        <v>211</v>
      </c>
      <c r="I95" s="53">
        <f>+SUMIF(Rohdaten!$B$1:'Rohdaten'!$B$65536,"&lt;"&amp;B95,Rohdaten!$B$1:'Rohdaten'!$B$65536)</f>
        <v>2677568.58</v>
      </c>
      <c r="K95" s="45"/>
      <c r="L95" s="45"/>
    </row>
    <row r="96" spans="1:12" x14ac:dyDescent="0.2">
      <c r="A96" s="56">
        <f t="shared" si="8"/>
        <v>751462.85100000119</v>
      </c>
      <c r="B96" s="56">
        <f t="shared" si="7"/>
        <v>759456.9775000012</v>
      </c>
      <c r="C96" s="57">
        <f>+H96-SUM(C$2:C95)</f>
        <v>0</v>
      </c>
      <c r="D96" s="58">
        <f t="shared" si="5"/>
        <v>0</v>
      </c>
      <c r="E96" s="59">
        <f>+I96-SUM(E$2:E95)</f>
        <v>0</v>
      </c>
      <c r="F96" s="60">
        <f t="shared" si="6"/>
        <v>0</v>
      </c>
      <c r="H96" s="52">
        <f>+COUNTIF(Rohdaten!$B$1:'Rohdaten'!$B$65536,"&lt;"&amp;B96)</f>
        <v>211</v>
      </c>
      <c r="I96" s="53">
        <f>+SUMIF(Rohdaten!$B$1:'Rohdaten'!$B$65536,"&lt;"&amp;B96,Rohdaten!$B$1:'Rohdaten'!$B$65536)</f>
        <v>2677568.58</v>
      </c>
      <c r="K96" s="45"/>
      <c r="L96" s="45"/>
    </row>
    <row r="97" spans="1:12" x14ac:dyDescent="0.2">
      <c r="A97" s="56">
        <f t="shared" si="8"/>
        <v>759456.98750000121</v>
      </c>
      <c r="B97" s="56">
        <f t="shared" si="7"/>
        <v>767451.11400000122</v>
      </c>
      <c r="C97" s="57">
        <f>+H97-SUM(C$2:C96)</f>
        <v>0</v>
      </c>
      <c r="D97" s="58">
        <f t="shared" si="5"/>
        <v>0</v>
      </c>
      <c r="E97" s="59">
        <f>+I97-SUM(E$2:E96)</f>
        <v>0</v>
      </c>
      <c r="F97" s="60">
        <f t="shared" si="6"/>
        <v>0</v>
      </c>
      <c r="H97" s="52">
        <f>+COUNTIF(Rohdaten!$B$1:'Rohdaten'!$B$65536,"&lt;"&amp;B97)</f>
        <v>211</v>
      </c>
      <c r="I97" s="53">
        <f>+SUMIF(Rohdaten!$B$1:'Rohdaten'!$B$65536,"&lt;"&amp;B97,Rohdaten!$B$1:'Rohdaten'!$B$65536)</f>
        <v>2677568.58</v>
      </c>
      <c r="K97" s="45"/>
      <c r="L97" s="45"/>
    </row>
    <row r="98" spans="1:12" x14ac:dyDescent="0.2">
      <c r="A98" s="56">
        <f t="shared" si="8"/>
        <v>767451.12400000123</v>
      </c>
      <c r="B98" s="56">
        <f t="shared" si="7"/>
        <v>775445.25050000125</v>
      </c>
      <c r="C98" s="57">
        <f>+H98-SUM(C$2:C97)</f>
        <v>0</v>
      </c>
      <c r="D98" s="58">
        <f t="shared" si="5"/>
        <v>0</v>
      </c>
      <c r="E98" s="59">
        <f>+I98-SUM(E$2:E97)</f>
        <v>0</v>
      </c>
      <c r="F98" s="60">
        <f t="shared" si="6"/>
        <v>0</v>
      </c>
      <c r="H98" s="52">
        <f>+COUNTIF(Rohdaten!$B$1:'Rohdaten'!$B$65536,"&lt;"&amp;B98)</f>
        <v>211</v>
      </c>
      <c r="I98" s="53">
        <f>+SUMIF(Rohdaten!$B$1:'Rohdaten'!$B$65536,"&lt;"&amp;B98,Rohdaten!$B$1:'Rohdaten'!$B$65536)</f>
        <v>2677568.58</v>
      </c>
      <c r="K98" s="45"/>
      <c r="L98" s="45"/>
    </row>
    <row r="99" spans="1:12" x14ac:dyDescent="0.2">
      <c r="A99" s="56">
        <f t="shared" si="8"/>
        <v>775445.26050000126</v>
      </c>
      <c r="B99" s="56">
        <f t="shared" si="7"/>
        <v>783439.38700000127</v>
      </c>
      <c r="C99" s="57">
        <f>+H99-SUM(C$2:C98)</f>
        <v>0</v>
      </c>
      <c r="D99" s="58">
        <f t="shared" si="5"/>
        <v>0</v>
      </c>
      <c r="E99" s="59">
        <f>+I99-SUM(E$2:E98)</f>
        <v>0</v>
      </c>
      <c r="F99" s="60">
        <f t="shared" si="6"/>
        <v>0</v>
      </c>
      <c r="H99" s="52">
        <f>+COUNTIF(Rohdaten!$B$1:'Rohdaten'!$B$65536,"&lt;"&amp;B99)</f>
        <v>211</v>
      </c>
      <c r="I99" s="53">
        <f>+SUMIF(Rohdaten!$B$1:'Rohdaten'!$B$65536,"&lt;"&amp;B99,Rohdaten!$B$1:'Rohdaten'!$B$65536)</f>
        <v>2677568.58</v>
      </c>
      <c r="K99" s="45"/>
      <c r="L99" s="45"/>
    </row>
    <row r="100" spans="1:12" x14ac:dyDescent="0.2">
      <c r="A100" s="56">
        <f t="shared" si="8"/>
        <v>783439.39700000128</v>
      </c>
      <c r="B100" s="56">
        <f t="shared" si="7"/>
        <v>791433.52350000129</v>
      </c>
      <c r="C100" s="57">
        <f>+H100-SUM(C$2:C99)</f>
        <v>0</v>
      </c>
      <c r="D100" s="58">
        <f t="shared" si="5"/>
        <v>0</v>
      </c>
      <c r="E100" s="59">
        <f>+I100-SUM(E$2:E99)</f>
        <v>0</v>
      </c>
      <c r="F100" s="60">
        <f t="shared" si="6"/>
        <v>0</v>
      </c>
      <c r="H100" s="52">
        <f>+COUNTIF(Rohdaten!$B$1:'Rohdaten'!$B$65536,"&lt;"&amp;B100)</f>
        <v>211</v>
      </c>
      <c r="I100" s="53">
        <f>+SUMIF(Rohdaten!$B$1:'Rohdaten'!$B$65536,"&lt;"&amp;B100,Rohdaten!$B$1:'Rohdaten'!$B$65536)</f>
        <v>2677568.58</v>
      </c>
      <c r="K100" s="45"/>
      <c r="L100" s="45"/>
    </row>
    <row r="101" spans="1:12" x14ac:dyDescent="0.2">
      <c r="A101" s="56">
        <f t="shared" si="8"/>
        <v>791433.5335000013</v>
      </c>
      <c r="B101" s="56">
        <f t="shared" si="7"/>
        <v>799427.66000000131</v>
      </c>
      <c r="C101" s="57">
        <f>+H101-SUM(C$2:C100)</f>
        <v>0</v>
      </c>
      <c r="D101" s="58">
        <f t="shared" si="5"/>
        <v>0</v>
      </c>
      <c r="E101" s="59">
        <f>+I101-SUM(E$2:E100)</f>
        <v>0</v>
      </c>
      <c r="F101" s="60">
        <f t="shared" si="6"/>
        <v>0</v>
      </c>
      <c r="H101" s="52">
        <f>+COUNTIF(Rohdaten!$B$1:'Rohdaten'!$B$65536,"&lt;"&amp;B101)</f>
        <v>211</v>
      </c>
      <c r="I101" s="53">
        <f>+SUMIF(Rohdaten!$B$1:'Rohdaten'!$B$65536,"&lt;"&amp;B101,Rohdaten!$B$1:'Rohdaten'!$B$65536)</f>
        <v>2677568.58</v>
      </c>
      <c r="K101" s="45"/>
      <c r="L101" s="45"/>
    </row>
    <row r="102" spans="1:12" x14ac:dyDescent="0.2">
      <c r="A102" s="56">
        <f t="shared" si="8"/>
        <v>799427.67000000132</v>
      </c>
      <c r="B102" s="56">
        <f t="shared" si="7"/>
        <v>807421.79650000134</v>
      </c>
      <c r="C102" s="57">
        <f>+H102-SUM(C$2:C101)</f>
        <v>0</v>
      </c>
      <c r="D102" s="58">
        <f t="shared" si="5"/>
        <v>0</v>
      </c>
      <c r="E102" s="59">
        <f>+I102-SUM(E$2:E101)</f>
        <v>0</v>
      </c>
      <c r="F102" s="60">
        <f t="shared" si="6"/>
        <v>0</v>
      </c>
      <c r="H102" s="52">
        <f>+COUNTIF(Rohdaten!$B$1:'Rohdaten'!$B$65536,"&lt;"&amp;B102)</f>
        <v>211</v>
      </c>
      <c r="I102" s="53">
        <f>+SUMIF(Rohdaten!$B$1:'Rohdaten'!$B$65536,"&lt;"&amp;B102,Rohdaten!$B$1:'Rohdaten'!$B$65536)</f>
        <v>2677568.58</v>
      </c>
      <c r="K102" s="45"/>
      <c r="L102" s="45"/>
    </row>
    <row r="103" spans="1:12" x14ac:dyDescent="0.2">
      <c r="A103" s="56">
        <f t="shared" si="8"/>
        <v>807421.80650000134</v>
      </c>
      <c r="B103" s="56">
        <f t="shared" si="7"/>
        <v>815415.93300000136</v>
      </c>
      <c r="C103" s="57">
        <f>+H103-SUM(C$2:C102)</f>
        <v>0</v>
      </c>
      <c r="D103" s="58">
        <f t="shared" si="5"/>
        <v>0</v>
      </c>
      <c r="E103" s="59">
        <f>+I103-SUM(E$2:E102)</f>
        <v>0</v>
      </c>
      <c r="F103" s="60">
        <f t="shared" si="6"/>
        <v>0</v>
      </c>
      <c r="H103" s="52">
        <f>+COUNTIF(Rohdaten!$B$1:'Rohdaten'!$B$65536,"&lt;"&amp;B103)</f>
        <v>211</v>
      </c>
      <c r="I103" s="53">
        <f>+SUMIF(Rohdaten!$B$1:'Rohdaten'!$B$65536,"&lt;"&amp;B103,Rohdaten!$B$1:'Rohdaten'!$B$65536)</f>
        <v>2677568.58</v>
      </c>
      <c r="K103" s="45"/>
      <c r="L103" s="45"/>
    </row>
    <row r="104" spans="1:12" x14ac:dyDescent="0.2">
      <c r="A104" s="56">
        <f t="shared" si="8"/>
        <v>815415.94300000137</v>
      </c>
      <c r="B104" s="56">
        <f t="shared" si="7"/>
        <v>823410.06950000138</v>
      </c>
      <c r="C104" s="57">
        <f>+H104-SUM(C$2:C103)</f>
        <v>0</v>
      </c>
      <c r="D104" s="58">
        <f t="shared" si="5"/>
        <v>0</v>
      </c>
      <c r="E104" s="59">
        <f>+I104-SUM(E$2:E103)</f>
        <v>0</v>
      </c>
      <c r="F104" s="60">
        <f t="shared" si="6"/>
        <v>0</v>
      </c>
      <c r="H104" s="52">
        <f>+COUNTIF(Rohdaten!$B$1:'Rohdaten'!$B$65536,"&lt;"&amp;B104)</f>
        <v>211</v>
      </c>
      <c r="I104" s="53">
        <f>+SUMIF(Rohdaten!$B$1:'Rohdaten'!$B$65536,"&lt;"&amp;B104,Rohdaten!$B$1:'Rohdaten'!$B$65536)</f>
        <v>2677568.58</v>
      </c>
      <c r="K104" s="45"/>
      <c r="L104" s="45"/>
    </row>
    <row r="105" spans="1:12" x14ac:dyDescent="0.2">
      <c r="A105" s="56">
        <f t="shared" si="8"/>
        <v>823410.07950000139</v>
      </c>
      <c r="B105" s="56">
        <f t="shared" si="7"/>
        <v>831404.2060000014</v>
      </c>
      <c r="C105" s="57">
        <f>+H105-SUM(C$2:C104)</f>
        <v>0</v>
      </c>
      <c r="D105" s="58">
        <f t="shared" si="5"/>
        <v>0</v>
      </c>
      <c r="E105" s="59">
        <f>+I105-SUM(E$2:E104)</f>
        <v>0</v>
      </c>
      <c r="F105" s="60">
        <f t="shared" si="6"/>
        <v>0</v>
      </c>
      <c r="H105" s="52">
        <f>+COUNTIF(Rohdaten!$B$1:'Rohdaten'!$B$65536,"&lt;"&amp;B105)</f>
        <v>211</v>
      </c>
      <c r="I105" s="53">
        <f>+SUMIF(Rohdaten!$B$1:'Rohdaten'!$B$65536,"&lt;"&amp;B105,Rohdaten!$B$1:'Rohdaten'!$B$65536)</f>
        <v>2677568.58</v>
      </c>
      <c r="K105" s="45"/>
      <c r="L105" s="45"/>
    </row>
    <row r="106" spans="1:12" x14ac:dyDescent="0.2">
      <c r="A106" s="56">
        <f t="shared" si="8"/>
        <v>831404.21600000141</v>
      </c>
      <c r="B106" s="56">
        <f t="shared" si="7"/>
        <v>839398.34250000142</v>
      </c>
      <c r="C106" s="57">
        <f>+H106-SUM(C$2:C105)</f>
        <v>0</v>
      </c>
      <c r="D106" s="58">
        <f t="shared" si="5"/>
        <v>0</v>
      </c>
      <c r="E106" s="59">
        <f>+I106-SUM(E$2:E105)</f>
        <v>0</v>
      </c>
      <c r="F106" s="60">
        <f t="shared" si="6"/>
        <v>0</v>
      </c>
      <c r="H106" s="52">
        <f>+COUNTIF(Rohdaten!$B$1:'Rohdaten'!$B$65536,"&lt;"&amp;B106)</f>
        <v>211</v>
      </c>
      <c r="I106" s="53">
        <f>+SUMIF(Rohdaten!$B$1:'Rohdaten'!$B$65536,"&lt;"&amp;B106,Rohdaten!$B$1:'Rohdaten'!$B$65536)</f>
        <v>2677568.58</v>
      </c>
      <c r="K106" s="45"/>
      <c r="L106" s="45"/>
    </row>
    <row r="107" spans="1:12" x14ac:dyDescent="0.2">
      <c r="A107" s="56">
        <f t="shared" si="8"/>
        <v>839398.35250000143</v>
      </c>
      <c r="B107" s="56">
        <f t="shared" si="7"/>
        <v>847392.47900000145</v>
      </c>
      <c r="C107" s="57">
        <f>+H107-SUM(C$2:C106)</f>
        <v>0</v>
      </c>
      <c r="D107" s="58">
        <f t="shared" si="5"/>
        <v>0</v>
      </c>
      <c r="E107" s="59">
        <f>+I107-SUM(E$2:E106)</f>
        <v>0</v>
      </c>
      <c r="F107" s="60">
        <f t="shared" si="6"/>
        <v>0</v>
      </c>
      <c r="H107" s="52">
        <f>+COUNTIF(Rohdaten!$B$1:'Rohdaten'!$B$65536,"&lt;"&amp;B107)</f>
        <v>211</v>
      </c>
      <c r="I107" s="53">
        <f>+SUMIF(Rohdaten!$B$1:'Rohdaten'!$B$65536,"&lt;"&amp;B107,Rohdaten!$B$1:'Rohdaten'!$B$65536)</f>
        <v>2677568.58</v>
      </c>
      <c r="K107" s="45"/>
      <c r="L107" s="45"/>
    </row>
    <row r="108" spans="1:12" x14ac:dyDescent="0.2">
      <c r="A108" s="56">
        <f t="shared" si="8"/>
        <v>847392.48900000146</v>
      </c>
      <c r="B108" s="56">
        <f t="shared" si="7"/>
        <v>855386.61550000147</v>
      </c>
      <c r="C108" s="57">
        <f>+H108-SUM(C$2:C107)</f>
        <v>0</v>
      </c>
      <c r="D108" s="58">
        <f t="shared" si="5"/>
        <v>0</v>
      </c>
      <c r="E108" s="59">
        <f>+I108-SUM(E$2:E107)</f>
        <v>0</v>
      </c>
      <c r="F108" s="60">
        <f t="shared" si="6"/>
        <v>0</v>
      </c>
      <c r="H108" s="52">
        <f>+COUNTIF(Rohdaten!$B$1:'Rohdaten'!$B$65536,"&lt;"&amp;B108)</f>
        <v>211</v>
      </c>
      <c r="I108" s="53">
        <f>+SUMIF(Rohdaten!$B$1:'Rohdaten'!$B$65536,"&lt;"&amp;B108,Rohdaten!$B$1:'Rohdaten'!$B$65536)</f>
        <v>2677568.58</v>
      </c>
      <c r="K108" s="45"/>
      <c r="L108" s="45"/>
    </row>
    <row r="109" spans="1:12" x14ac:dyDescent="0.2">
      <c r="A109" s="56">
        <f t="shared" si="8"/>
        <v>855386.62550000148</v>
      </c>
      <c r="B109" s="56">
        <f t="shared" si="7"/>
        <v>863380.75200000149</v>
      </c>
      <c r="C109" s="57">
        <f>+H109-SUM(C$2:C108)</f>
        <v>0</v>
      </c>
      <c r="D109" s="58">
        <f t="shared" si="5"/>
        <v>0</v>
      </c>
      <c r="E109" s="59">
        <f>+I109-SUM(E$2:E108)</f>
        <v>0</v>
      </c>
      <c r="F109" s="60">
        <f t="shared" si="6"/>
        <v>0</v>
      </c>
      <c r="H109" s="52">
        <f>+COUNTIF(Rohdaten!$B$1:'Rohdaten'!$B$65536,"&lt;"&amp;B109)</f>
        <v>211</v>
      </c>
      <c r="I109" s="53">
        <f>+SUMIF(Rohdaten!$B$1:'Rohdaten'!$B$65536,"&lt;"&amp;B109,Rohdaten!$B$1:'Rohdaten'!$B$65536)</f>
        <v>2677568.58</v>
      </c>
      <c r="K109" s="45"/>
      <c r="L109" s="45"/>
    </row>
    <row r="110" spans="1:12" x14ac:dyDescent="0.2">
      <c r="A110" s="56">
        <f t="shared" si="8"/>
        <v>863380.7620000015</v>
      </c>
      <c r="B110" s="56">
        <f t="shared" si="7"/>
        <v>871374.88850000151</v>
      </c>
      <c r="C110" s="57">
        <f>+H110-SUM(C$2:C109)</f>
        <v>0</v>
      </c>
      <c r="D110" s="58">
        <f t="shared" si="5"/>
        <v>0</v>
      </c>
      <c r="E110" s="59">
        <f>+I110-SUM(E$2:E109)</f>
        <v>0</v>
      </c>
      <c r="F110" s="60">
        <f t="shared" si="6"/>
        <v>0</v>
      </c>
      <c r="H110" s="52">
        <f>+COUNTIF(Rohdaten!$B$1:'Rohdaten'!$B$65536,"&lt;"&amp;B110)</f>
        <v>211</v>
      </c>
      <c r="I110" s="53">
        <f>+SUMIF(Rohdaten!$B$1:'Rohdaten'!$B$65536,"&lt;"&amp;B110,Rohdaten!$B$1:'Rohdaten'!$B$65536)</f>
        <v>2677568.58</v>
      </c>
      <c r="K110" s="45"/>
      <c r="L110" s="45"/>
    </row>
    <row r="111" spans="1:12" x14ac:dyDescent="0.2">
      <c r="A111" s="56">
        <f t="shared" si="8"/>
        <v>871374.89850000152</v>
      </c>
      <c r="B111" s="56">
        <f t="shared" si="7"/>
        <v>879369.02500000154</v>
      </c>
      <c r="C111" s="57">
        <f>+H111-SUM(C$2:C110)</f>
        <v>0</v>
      </c>
      <c r="D111" s="58">
        <f t="shared" si="5"/>
        <v>0</v>
      </c>
      <c r="E111" s="59">
        <f>+I111-SUM(E$2:E110)</f>
        <v>0</v>
      </c>
      <c r="F111" s="60">
        <f t="shared" si="6"/>
        <v>0</v>
      </c>
      <c r="H111" s="52">
        <f>+COUNTIF(Rohdaten!$B$1:'Rohdaten'!$B$65536,"&lt;"&amp;B111)</f>
        <v>211</v>
      </c>
      <c r="I111" s="53">
        <f>+SUMIF(Rohdaten!$B$1:'Rohdaten'!$B$65536,"&lt;"&amp;B111,Rohdaten!$B$1:'Rohdaten'!$B$65536)</f>
        <v>2677568.58</v>
      </c>
      <c r="K111" s="45"/>
      <c r="L111" s="45"/>
    </row>
    <row r="112" spans="1:12" x14ac:dyDescent="0.2">
      <c r="A112" s="56">
        <f t="shared" si="8"/>
        <v>879369.03500000155</v>
      </c>
      <c r="B112" s="56">
        <f t="shared" si="7"/>
        <v>887363.16150000156</v>
      </c>
      <c r="C112" s="57">
        <f>+H112-SUM(C$2:C111)</f>
        <v>0</v>
      </c>
      <c r="D112" s="58">
        <f t="shared" si="5"/>
        <v>0</v>
      </c>
      <c r="E112" s="59">
        <f>+I112-SUM(E$2:E111)</f>
        <v>0</v>
      </c>
      <c r="F112" s="60">
        <f t="shared" si="6"/>
        <v>0</v>
      </c>
      <c r="H112" s="52">
        <f>+COUNTIF(Rohdaten!$B$1:'Rohdaten'!$B$65536,"&lt;"&amp;B112)</f>
        <v>211</v>
      </c>
      <c r="I112" s="53">
        <f>+SUMIF(Rohdaten!$B$1:'Rohdaten'!$B$65536,"&lt;"&amp;B112,Rohdaten!$B$1:'Rohdaten'!$B$65536)</f>
        <v>2677568.58</v>
      </c>
      <c r="K112" s="45"/>
      <c r="L112" s="45"/>
    </row>
    <row r="113" spans="1:12" x14ac:dyDescent="0.2">
      <c r="A113" s="56">
        <f t="shared" si="8"/>
        <v>887363.17150000157</v>
      </c>
      <c r="B113" s="56">
        <f t="shared" si="7"/>
        <v>895357.29800000158</v>
      </c>
      <c r="C113" s="57">
        <f>+H113-SUM(C$2:C112)</f>
        <v>0</v>
      </c>
      <c r="D113" s="58">
        <f t="shared" si="5"/>
        <v>0</v>
      </c>
      <c r="E113" s="59">
        <f>+I113-SUM(E$2:E112)</f>
        <v>0</v>
      </c>
      <c r="F113" s="60">
        <f t="shared" si="6"/>
        <v>0</v>
      </c>
      <c r="H113" s="52">
        <f>+COUNTIF(Rohdaten!$B$1:'Rohdaten'!$B$65536,"&lt;"&amp;B113)</f>
        <v>211</v>
      </c>
      <c r="I113" s="53">
        <f>+SUMIF(Rohdaten!$B$1:'Rohdaten'!$B$65536,"&lt;"&amp;B113,Rohdaten!$B$1:'Rohdaten'!$B$65536)</f>
        <v>2677568.58</v>
      </c>
      <c r="K113" s="45"/>
      <c r="L113" s="45"/>
    </row>
    <row r="114" spans="1:12" x14ac:dyDescent="0.2">
      <c r="A114" s="56">
        <f t="shared" si="8"/>
        <v>895357.30800000159</v>
      </c>
      <c r="B114" s="56">
        <f t="shared" si="7"/>
        <v>903351.4345000016</v>
      </c>
      <c r="C114" s="57">
        <f>+H114-SUM(C$2:C113)</f>
        <v>0</v>
      </c>
      <c r="D114" s="58">
        <f t="shared" si="5"/>
        <v>0</v>
      </c>
      <c r="E114" s="59">
        <f>+I114-SUM(E$2:E113)</f>
        <v>0</v>
      </c>
      <c r="F114" s="60">
        <f t="shared" si="6"/>
        <v>0</v>
      </c>
      <c r="H114" s="52">
        <f>+COUNTIF(Rohdaten!$B$1:'Rohdaten'!$B$65536,"&lt;"&amp;B114)</f>
        <v>211</v>
      </c>
      <c r="I114" s="53">
        <f>+SUMIF(Rohdaten!$B$1:'Rohdaten'!$B$65536,"&lt;"&amp;B114,Rohdaten!$B$1:'Rohdaten'!$B$65536)</f>
        <v>2677568.58</v>
      </c>
      <c r="K114" s="45"/>
      <c r="L114" s="45"/>
    </row>
    <row r="115" spans="1:12" x14ac:dyDescent="0.2">
      <c r="A115" s="56">
        <f t="shared" si="8"/>
        <v>903351.44450000161</v>
      </c>
      <c r="B115" s="56">
        <f t="shared" si="7"/>
        <v>911345.57100000163</v>
      </c>
      <c r="C115" s="57">
        <f>+H115-SUM(C$2:C114)</f>
        <v>0</v>
      </c>
      <c r="D115" s="58">
        <f t="shared" si="5"/>
        <v>0</v>
      </c>
      <c r="E115" s="59">
        <f>+I115-SUM(E$2:E114)</f>
        <v>0</v>
      </c>
      <c r="F115" s="60">
        <f t="shared" si="6"/>
        <v>0</v>
      </c>
      <c r="H115" s="52">
        <f>+COUNTIF(Rohdaten!$B$1:'Rohdaten'!$B$65536,"&lt;"&amp;B115)</f>
        <v>211</v>
      </c>
      <c r="I115" s="53">
        <f>+SUMIF(Rohdaten!$B$1:'Rohdaten'!$B$65536,"&lt;"&amp;B115,Rohdaten!$B$1:'Rohdaten'!$B$65536)</f>
        <v>2677568.58</v>
      </c>
      <c r="K115" s="45"/>
      <c r="L115" s="45"/>
    </row>
    <row r="116" spans="1:12" x14ac:dyDescent="0.2">
      <c r="A116" s="56">
        <f t="shared" si="8"/>
        <v>911345.58100000164</v>
      </c>
      <c r="B116" s="56">
        <f t="shared" si="7"/>
        <v>919339.70750000165</v>
      </c>
      <c r="C116" s="57">
        <f>+H116-SUM(C$2:C115)</f>
        <v>0</v>
      </c>
      <c r="D116" s="58">
        <f t="shared" si="5"/>
        <v>0</v>
      </c>
      <c r="E116" s="59">
        <f>+I116-SUM(E$2:E115)</f>
        <v>0</v>
      </c>
      <c r="F116" s="60">
        <f t="shared" si="6"/>
        <v>0</v>
      </c>
      <c r="H116" s="52">
        <f>+COUNTIF(Rohdaten!$B$1:'Rohdaten'!$B$65536,"&lt;"&amp;B116)</f>
        <v>211</v>
      </c>
      <c r="I116" s="53">
        <f>+SUMIF(Rohdaten!$B$1:'Rohdaten'!$B$65536,"&lt;"&amp;B116,Rohdaten!$B$1:'Rohdaten'!$B$65536)</f>
        <v>2677568.58</v>
      </c>
      <c r="K116" s="45"/>
      <c r="L116" s="45"/>
    </row>
    <row r="117" spans="1:12" x14ac:dyDescent="0.2">
      <c r="A117" s="56">
        <f t="shared" si="8"/>
        <v>919339.71750000166</v>
      </c>
      <c r="B117" s="56">
        <f t="shared" si="7"/>
        <v>927333.84400000167</v>
      </c>
      <c r="C117" s="57">
        <f>+H117-SUM(C$2:C116)</f>
        <v>0</v>
      </c>
      <c r="D117" s="58">
        <f t="shared" si="5"/>
        <v>0</v>
      </c>
      <c r="E117" s="59">
        <f>+I117-SUM(E$2:E116)</f>
        <v>0</v>
      </c>
      <c r="F117" s="60">
        <f t="shared" si="6"/>
        <v>0</v>
      </c>
      <c r="H117" s="52">
        <f>+COUNTIF(Rohdaten!$B$1:'Rohdaten'!$B$65536,"&lt;"&amp;B117)</f>
        <v>211</v>
      </c>
      <c r="I117" s="53">
        <f>+SUMIF(Rohdaten!$B$1:'Rohdaten'!$B$65536,"&lt;"&amp;B117,Rohdaten!$B$1:'Rohdaten'!$B$65536)</f>
        <v>2677568.58</v>
      </c>
      <c r="K117" s="45"/>
      <c r="L117" s="45"/>
    </row>
    <row r="118" spans="1:12" x14ac:dyDescent="0.2">
      <c r="A118" s="56">
        <f t="shared" si="8"/>
        <v>927333.85400000168</v>
      </c>
      <c r="B118" s="56">
        <f t="shared" si="7"/>
        <v>935327.98050000169</v>
      </c>
      <c r="C118" s="57">
        <f>+H118-SUM(C$2:C117)</f>
        <v>0</v>
      </c>
      <c r="D118" s="58">
        <f t="shared" si="5"/>
        <v>0</v>
      </c>
      <c r="E118" s="59">
        <f>+I118-SUM(E$2:E117)</f>
        <v>0</v>
      </c>
      <c r="F118" s="60">
        <f t="shared" si="6"/>
        <v>0</v>
      </c>
      <c r="H118" s="52">
        <f>+COUNTIF(Rohdaten!$B$1:'Rohdaten'!$B$65536,"&lt;"&amp;B118)</f>
        <v>211</v>
      </c>
      <c r="I118" s="53">
        <f>+SUMIF(Rohdaten!$B$1:'Rohdaten'!$B$65536,"&lt;"&amp;B118,Rohdaten!$B$1:'Rohdaten'!$B$65536)</f>
        <v>2677568.58</v>
      </c>
      <c r="K118" s="45"/>
      <c r="L118" s="45"/>
    </row>
    <row r="119" spans="1:12" x14ac:dyDescent="0.2">
      <c r="A119" s="56">
        <f t="shared" si="8"/>
        <v>935327.9905000017</v>
      </c>
      <c r="B119" s="56">
        <f t="shared" si="7"/>
        <v>943322.11700000172</v>
      </c>
      <c r="C119" s="57">
        <f>+H119-SUM(C$2:C118)</f>
        <v>0</v>
      </c>
      <c r="D119" s="58">
        <f t="shared" si="5"/>
        <v>0</v>
      </c>
      <c r="E119" s="59">
        <f>+I119-SUM(E$2:E118)</f>
        <v>0</v>
      </c>
      <c r="F119" s="60">
        <f t="shared" si="6"/>
        <v>0</v>
      </c>
      <c r="H119" s="52">
        <f>+COUNTIF(Rohdaten!$B$1:'Rohdaten'!$B$65536,"&lt;"&amp;B119)</f>
        <v>211</v>
      </c>
      <c r="I119" s="53">
        <f>+SUMIF(Rohdaten!$B$1:'Rohdaten'!$B$65536,"&lt;"&amp;B119,Rohdaten!$B$1:'Rohdaten'!$B$65536)</f>
        <v>2677568.58</v>
      </c>
      <c r="K119" s="45"/>
      <c r="L119" s="45"/>
    </row>
    <row r="120" spans="1:12" x14ac:dyDescent="0.2">
      <c r="A120" s="56">
        <f t="shared" si="8"/>
        <v>943322.12700000172</v>
      </c>
      <c r="B120" s="56">
        <f t="shared" si="7"/>
        <v>951316.25350000174</v>
      </c>
      <c r="C120" s="57">
        <f>+H120-SUM(C$2:C119)</f>
        <v>0</v>
      </c>
      <c r="D120" s="58">
        <f t="shared" si="5"/>
        <v>0</v>
      </c>
      <c r="E120" s="59">
        <f>+I120-SUM(E$2:E119)</f>
        <v>0</v>
      </c>
      <c r="F120" s="60">
        <f t="shared" si="6"/>
        <v>0</v>
      </c>
      <c r="H120" s="52">
        <f>+COUNTIF(Rohdaten!$B$1:'Rohdaten'!$B$65536,"&lt;"&amp;B120)</f>
        <v>211</v>
      </c>
      <c r="I120" s="53">
        <f>+SUMIF(Rohdaten!$B$1:'Rohdaten'!$B$65536,"&lt;"&amp;B120,Rohdaten!$B$1:'Rohdaten'!$B$65536)</f>
        <v>2677568.58</v>
      </c>
      <c r="K120" s="45"/>
      <c r="L120" s="45"/>
    </row>
    <row r="121" spans="1:12" x14ac:dyDescent="0.2">
      <c r="A121" s="56">
        <f t="shared" si="8"/>
        <v>951316.26350000175</v>
      </c>
      <c r="B121" s="56">
        <f t="shared" si="7"/>
        <v>959310.39000000176</v>
      </c>
      <c r="C121" s="57">
        <f>+H121-SUM(C$2:C120)</f>
        <v>0</v>
      </c>
      <c r="D121" s="58">
        <f t="shared" si="5"/>
        <v>0</v>
      </c>
      <c r="E121" s="59">
        <f>+I121-SUM(E$2:E120)</f>
        <v>0</v>
      </c>
      <c r="F121" s="60">
        <f t="shared" si="6"/>
        <v>0</v>
      </c>
      <c r="H121" s="52">
        <f>+COUNTIF(Rohdaten!$B$1:'Rohdaten'!$B$65536,"&lt;"&amp;B121)</f>
        <v>211</v>
      </c>
      <c r="I121" s="53">
        <f>+SUMIF(Rohdaten!$B$1:'Rohdaten'!$B$65536,"&lt;"&amp;B121,Rohdaten!$B$1:'Rohdaten'!$B$65536)</f>
        <v>2677568.58</v>
      </c>
      <c r="K121" s="45"/>
      <c r="L121" s="45"/>
    </row>
    <row r="122" spans="1:12" x14ac:dyDescent="0.2">
      <c r="A122" s="56">
        <f t="shared" si="8"/>
        <v>959310.40000000177</v>
      </c>
      <c r="B122" s="56">
        <f t="shared" si="7"/>
        <v>967304.52650000178</v>
      </c>
      <c r="C122" s="57">
        <f>+H122-SUM(C$2:C121)</f>
        <v>0</v>
      </c>
      <c r="D122" s="58">
        <f t="shared" si="5"/>
        <v>0</v>
      </c>
      <c r="E122" s="59">
        <f>+I122-SUM(E$2:E121)</f>
        <v>0</v>
      </c>
      <c r="F122" s="60">
        <f t="shared" si="6"/>
        <v>0</v>
      </c>
      <c r="H122" s="52">
        <f>+COUNTIF(Rohdaten!$B$1:'Rohdaten'!$B$65536,"&lt;"&amp;B122)</f>
        <v>211</v>
      </c>
      <c r="I122" s="53">
        <f>+SUMIF(Rohdaten!$B$1:'Rohdaten'!$B$65536,"&lt;"&amp;B122,Rohdaten!$B$1:'Rohdaten'!$B$65536)</f>
        <v>2677568.58</v>
      </c>
      <c r="K122" s="45"/>
      <c r="L122" s="45"/>
    </row>
    <row r="123" spans="1:12" x14ac:dyDescent="0.2">
      <c r="A123" s="56">
        <f t="shared" si="8"/>
        <v>967304.53650000179</v>
      </c>
      <c r="B123" s="56">
        <f t="shared" si="7"/>
        <v>975298.6630000018</v>
      </c>
      <c r="C123" s="57">
        <f>+H123-SUM(C$2:C122)</f>
        <v>0</v>
      </c>
      <c r="D123" s="58">
        <f t="shared" si="5"/>
        <v>0</v>
      </c>
      <c r="E123" s="59">
        <f>+I123-SUM(E$2:E122)</f>
        <v>0</v>
      </c>
      <c r="F123" s="60">
        <f t="shared" si="6"/>
        <v>0</v>
      </c>
      <c r="H123" s="52">
        <f>+COUNTIF(Rohdaten!$B$1:'Rohdaten'!$B$65536,"&lt;"&amp;B123)</f>
        <v>211</v>
      </c>
      <c r="I123" s="53">
        <f>+SUMIF(Rohdaten!$B$1:'Rohdaten'!$B$65536,"&lt;"&amp;B123,Rohdaten!$B$1:'Rohdaten'!$B$65536)</f>
        <v>2677568.58</v>
      </c>
      <c r="K123" s="45"/>
      <c r="L123" s="45"/>
    </row>
    <row r="124" spans="1:12" x14ac:dyDescent="0.2">
      <c r="A124" s="56">
        <f t="shared" si="8"/>
        <v>975298.67300000181</v>
      </c>
      <c r="B124" s="56">
        <f t="shared" si="7"/>
        <v>983292.79950000183</v>
      </c>
      <c r="C124" s="57">
        <f>+H124-SUM(C$2:C123)</f>
        <v>0</v>
      </c>
      <c r="D124" s="58">
        <f t="shared" si="5"/>
        <v>0</v>
      </c>
      <c r="E124" s="59">
        <f>+I124-SUM(E$2:E123)</f>
        <v>0</v>
      </c>
      <c r="F124" s="60">
        <f t="shared" si="6"/>
        <v>0</v>
      </c>
      <c r="H124" s="52">
        <f>+COUNTIF(Rohdaten!$B$1:'Rohdaten'!$B$65536,"&lt;"&amp;B124)</f>
        <v>211</v>
      </c>
      <c r="I124" s="53">
        <f>+SUMIF(Rohdaten!$B$1:'Rohdaten'!$B$65536,"&lt;"&amp;B124,Rohdaten!$B$1:'Rohdaten'!$B$65536)</f>
        <v>2677568.58</v>
      </c>
      <c r="K124" s="45"/>
      <c r="L124" s="45"/>
    </row>
    <row r="125" spans="1:12" x14ac:dyDescent="0.2">
      <c r="A125" s="56">
        <f t="shared" si="8"/>
        <v>983292.80950000184</v>
      </c>
      <c r="B125" s="56">
        <f t="shared" si="7"/>
        <v>991286.93600000185</v>
      </c>
      <c r="C125" s="57">
        <f>+H125-SUM(C$2:C124)</f>
        <v>0</v>
      </c>
      <c r="D125" s="58">
        <f t="shared" si="5"/>
        <v>0</v>
      </c>
      <c r="E125" s="59">
        <f>+I125-SUM(E$2:E124)</f>
        <v>0</v>
      </c>
      <c r="F125" s="60">
        <f t="shared" si="6"/>
        <v>0</v>
      </c>
      <c r="H125" s="52">
        <f>+COUNTIF(Rohdaten!$B$1:'Rohdaten'!$B$65536,"&lt;"&amp;B125)</f>
        <v>211</v>
      </c>
      <c r="I125" s="53">
        <f>+SUMIF(Rohdaten!$B$1:'Rohdaten'!$B$65536,"&lt;"&amp;B125,Rohdaten!$B$1:'Rohdaten'!$B$65536)</f>
        <v>2677568.58</v>
      </c>
      <c r="K125" s="45"/>
      <c r="L125" s="45"/>
    </row>
    <row r="126" spans="1:12" x14ac:dyDescent="0.2">
      <c r="A126" s="56">
        <f t="shared" si="8"/>
        <v>991286.94600000186</v>
      </c>
      <c r="B126" s="56">
        <f t="shared" si="7"/>
        <v>999281.07250000187</v>
      </c>
      <c r="C126" s="57">
        <f>+H126-SUM(C$2:C125)</f>
        <v>0</v>
      </c>
      <c r="D126" s="58">
        <f t="shared" si="5"/>
        <v>0</v>
      </c>
      <c r="E126" s="59">
        <f>+I126-SUM(E$2:E125)</f>
        <v>0</v>
      </c>
      <c r="F126" s="60">
        <f t="shared" si="6"/>
        <v>0</v>
      </c>
      <c r="H126" s="52">
        <f>+COUNTIF(Rohdaten!$B$1:'Rohdaten'!$B$65536,"&lt;"&amp;B126)</f>
        <v>211</v>
      </c>
      <c r="I126" s="53">
        <f>+SUMIF(Rohdaten!$B$1:'Rohdaten'!$B$65536,"&lt;"&amp;B126,Rohdaten!$B$1:'Rohdaten'!$B$65536)</f>
        <v>2677568.58</v>
      </c>
      <c r="K126" s="45"/>
      <c r="L126" s="45"/>
    </row>
    <row r="127" spans="1:12" x14ac:dyDescent="0.2">
      <c r="A127" s="56">
        <f t="shared" si="8"/>
        <v>999281.08250000188</v>
      </c>
      <c r="B127" s="56">
        <f t="shared" si="7"/>
        <v>1007275.2090000019</v>
      </c>
      <c r="C127" s="57">
        <f>+H127-SUM(C$2:C126)</f>
        <v>0</v>
      </c>
      <c r="D127" s="58">
        <f t="shared" si="5"/>
        <v>0</v>
      </c>
      <c r="E127" s="59">
        <f>+I127-SUM(E$2:E126)</f>
        <v>0</v>
      </c>
      <c r="F127" s="60">
        <f t="shared" si="6"/>
        <v>0</v>
      </c>
      <c r="H127" s="52">
        <f>+COUNTIF(Rohdaten!$B$1:'Rohdaten'!$B$65536,"&lt;"&amp;B127)</f>
        <v>211</v>
      </c>
      <c r="I127" s="53">
        <f>+SUMIF(Rohdaten!$B$1:'Rohdaten'!$B$65536,"&lt;"&amp;B127,Rohdaten!$B$1:'Rohdaten'!$B$65536)</f>
        <v>2677568.58</v>
      </c>
      <c r="K127" s="45"/>
      <c r="L127" s="45"/>
    </row>
    <row r="128" spans="1:12" x14ac:dyDescent="0.2">
      <c r="A128" s="56">
        <f t="shared" si="8"/>
        <v>1007275.2190000019</v>
      </c>
      <c r="B128" s="56">
        <f t="shared" si="7"/>
        <v>1015269.3455000019</v>
      </c>
      <c r="C128" s="57">
        <f>+H128-SUM(C$2:C127)</f>
        <v>0</v>
      </c>
      <c r="D128" s="58">
        <f t="shared" si="5"/>
        <v>0</v>
      </c>
      <c r="E128" s="59">
        <f>+I128-SUM(E$2:E127)</f>
        <v>0</v>
      </c>
      <c r="F128" s="60">
        <f t="shared" si="6"/>
        <v>0</v>
      </c>
      <c r="H128" s="52">
        <f>+COUNTIF(Rohdaten!$B$1:'Rohdaten'!$B$65536,"&lt;"&amp;B128)</f>
        <v>211</v>
      </c>
      <c r="I128" s="53">
        <f>+SUMIF(Rohdaten!$B$1:'Rohdaten'!$B$65536,"&lt;"&amp;B128,Rohdaten!$B$1:'Rohdaten'!$B$65536)</f>
        <v>2677568.58</v>
      </c>
      <c r="K128" s="45"/>
      <c r="L128" s="45"/>
    </row>
    <row r="129" spans="1:12" x14ac:dyDescent="0.2">
      <c r="A129" s="56">
        <f t="shared" si="8"/>
        <v>1015269.3555000019</v>
      </c>
      <c r="B129" s="56">
        <f t="shared" si="7"/>
        <v>1023263.4820000019</v>
      </c>
      <c r="C129" s="57">
        <f>+H129-SUM(C$2:C128)</f>
        <v>0</v>
      </c>
      <c r="D129" s="58">
        <f t="shared" si="5"/>
        <v>0</v>
      </c>
      <c r="E129" s="59">
        <f>+I129-SUM(E$2:E128)</f>
        <v>0</v>
      </c>
      <c r="F129" s="60">
        <f t="shared" si="6"/>
        <v>0</v>
      </c>
      <c r="H129" s="52">
        <f>+COUNTIF(Rohdaten!$B$1:'Rohdaten'!$B$65536,"&lt;"&amp;B129)</f>
        <v>211</v>
      </c>
      <c r="I129" s="53">
        <f>+SUMIF(Rohdaten!$B$1:'Rohdaten'!$B$65536,"&lt;"&amp;B129,Rohdaten!$B$1:'Rohdaten'!$B$65536)</f>
        <v>2677568.58</v>
      </c>
      <c r="K129" s="45"/>
      <c r="L129" s="45"/>
    </row>
    <row r="130" spans="1:12" x14ac:dyDescent="0.2">
      <c r="A130" s="56">
        <f t="shared" si="8"/>
        <v>1023263.4920000019</v>
      </c>
      <c r="B130" s="56">
        <f t="shared" si="7"/>
        <v>1031257.618500002</v>
      </c>
      <c r="C130" s="57">
        <f>+H130-SUM(C$2:C129)</f>
        <v>0</v>
      </c>
      <c r="D130" s="58">
        <f t="shared" ref="D130:D193" si="9">+C130/MAX($H:$H)</f>
        <v>0</v>
      </c>
      <c r="E130" s="59">
        <f>+I130-SUM(E$2:E129)</f>
        <v>0</v>
      </c>
      <c r="F130" s="60">
        <f t="shared" ref="F130:F193" si="10">+E130/MAX($I:$I)</f>
        <v>0</v>
      </c>
      <c r="H130" s="52">
        <f>+COUNTIF(Rohdaten!$B$1:'Rohdaten'!$B$65536,"&lt;"&amp;B130)</f>
        <v>211</v>
      </c>
      <c r="I130" s="53">
        <f>+SUMIF(Rohdaten!$B$1:'Rohdaten'!$B$65536,"&lt;"&amp;B130,Rohdaten!$B$1:'Rohdaten'!$B$65536)</f>
        <v>2677568.58</v>
      </c>
      <c r="K130" s="45"/>
      <c r="L130" s="45"/>
    </row>
    <row r="131" spans="1:12" x14ac:dyDescent="0.2">
      <c r="A131" s="56">
        <f t="shared" si="8"/>
        <v>1031257.628500002</v>
      </c>
      <c r="B131" s="56">
        <f t="shared" si="7"/>
        <v>1039251.755000002</v>
      </c>
      <c r="C131" s="57">
        <f>+H131-SUM(C$2:C130)</f>
        <v>0</v>
      </c>
      <c r="D131" s="58">
        <f t="shared" si="9"/>
        <v>0</v>
      </c>
      <c r="E131" s="59">
        <f>+I131-SUM(E$2:E130)</f>
        <v>0</v>
      </c>
      <c r="F131" s="60">
        <f t="shared" si="10"/>
        <v>0</v>
      </c>
      <c r="H131" s="52">
        <f>+COUNTIF(Rohdaten!$B$1:'Rohdaten'!$B$65536,"&lt;"&amp;B131)</f>
        <v>211</v>
      </c>
      <c r="I131" s="53">
        <f>+SUMIF(Rohdaten!$B$1:'Rohdaten'!$B$65536,"&lt;"&amp;B131,Rohdaten!$B$1:'Rohdaten'!$B$65536)</f>
        <v>2677568.58</v>
      </c>
      <c r="K131" s="45"/>
      <c r="L131" s="45"/>
    </row>
    <row r="132" spans="1:12" x14ac:dyDescent="0.2">
      <c r="A132" s="56">
        <f t="shared" si="8"/>
        <v>1039251.765000002</v>
      </c>
      <c r="B132" s="56">
        <f t="shared" ref="B132:B195" si="11">+B131+$L$10</f>
        <v>1047245.891500002</v>
      </c>
      <c r="C132" s="57">
        <f>+H132-SUM(C$2:C131)</f>
        <v>0</v>
      </c>
      <c r="D132" s="58">
        <f t="shared" si="9"/>
        <v>0</v>
      </c>
      <c r="E132" s="59">
        <f>+I132-SUM(E$2:E131)</f>
        <v>0</v>
      </c>
      <c r="F132" s="60">
        <f t="shared" si="10"/>
        <v>0</v>
      </c>
      <c r="H132" s="52">
        <f>+COUNTIF(Rohdaten!$B$1:'Rohdaten'!$B$65536,"&lt;"&amp;B132)</f>
        <v>211</v>
      </c>
      <c r="I132" s="53">
        <f>+SUMIF(Rohdaten!$B$1:'Rohdaten'!$B$65536,"&lt;"&amp;B132,Rohdaten!$B$1:'Rohdaten'!$B$65536)</f>
        <v>2677568.58</v>
      </c>
      <c r="K132" s="45"/>
      <c r="L132" s="45"/>
    </row>
    <row r="133" spans="1:12" x14ac:dyDescent="0.2">
      <c r="A133" s="56">
        <f t="shared" ref="A133:A196" si="12">+B132+0.01</f>
        <v>1047245.901500002</v>
      </c>
      <c r="B133" s="56">
        <f t="shared" si="11"/>
        <v>1055240.028000002</v>
      </c>
      <c r="C133" s="57">
        <f>+H133-SUM(C$2:C132)</f>
        <v>0</v>
      </c>
      <c r="D133" s="58">
        <f t="shared" si="9"/>
        <v>0</v>
      </c>
      <c r="E133" s="59">
        <f>+I133-SUM(E$2:E132)</f>
        <v>0</v>
      </c>
      <c r="F133" s="60">
        <f t="shared" si="10"/>
        <v>0</v>
      </c>
      <c r="H133" s="52">
        <f>+COUNTIF(Rohdaten!$B$1:'Rohdaten'!$B$65536,"&lt;"&amp;B133)</f>
        <v>211</v>
      </c>
      <c r="I133" s="53">
        <f>+SUMIF(Rohdaten!$B$1:'Rohdaten'!$B$65536,"&lt;"&amp;B133,Rohdaten!$B$1:'Rohdaten'!$B$65536)</f>
        <v>2677568.58</v>
      </c>
      <c r="K133" s="45"/>
      <c r="L133" s="45"/>
    </row>
    <row r="134" spans="1:12" x14ac:dyDescent="0.2">
      <c r="A134" s="56">
        <f t="shared" si="12"/>
        <v>1055240.038000002</v>
      </c>
      <c r="B134" s="56">
        <f t="shared" si="11"/>
        <v>1063234.1645000021</v>
      </c>
      <c r="C134" s="57">
        <f>+H134-SUM(C$2:C133)</f>
        <v>0</v>
      </c>
      <c r="D134" s="58">
        <f t="shared" si="9"/>
        <v>0</v>
      </c>
      <c r="E134" s="59">
        <f>+I134-SUM(E$2:E133)</f>
        <v>0</v>
      </c>
      <c r="F134" s="60">
        <f t="shared" si="10"/>
        <v>0</v>
      </c>
      <c r="H134" s="52">
        <f>+COUNTIF(Rohdaten!$B$1:'Rohdaten'!$B$65536,"&lt;"&amp;B134)</f>
        <v>211</v>
      </c>
      <c r="I134" s="53">
        <f>+SUMIF(Rohdaten!$B$1:'Rohdaten'!$B$65536,"&lt;"&amp;B134,Rohdaten!$B$1:'Rohdaten'!$B$65536)</f>
        <v>2677568.58</v>
      </c>
      <c r="K134" s="45"/>
      <c r="L134" s="45"/>
    </row>
    <row r="135" spans="1:12" x14ac:dyDescent="0.2">
      <c r="A135" s="56">
        <f t="shared" si="12"/>
        <v>1063234.1745000021</v>
      </c>
      <c r="B135" s="56">
        <f t="shared" si="11"/>
        <v>1071228.3010000021</v>
      </c>
      <c r="C135" s="57">
        <f>+H135-SUM(C$2:C134)</f>
        <v>0</v>
      </c>
      <c r="D135" s="58">
        <f t="shared" si="9"/>
        <v>0</v>
      </c>
      <c r="E135" s="59">
        <f>+I135-SUM(E$2:E134)</f>
        <v>0</v>
      </c>
      <c r="F135" s="60">
        <f t="shared" si="10"/>
        <v>0</v>
      </c>
      <c r="H135" s="52">
        <f>+COUNTIF(Rohdaten!$B$1:'Rohdaten'!$B$65536,"&lt;"&amp;B135)</f>
        <v>211</v>
      </c>
      <c r="I135" s="53">
        <f>+SUMIF(Rohdaten!$B$1:'Rohdaten'!$B$65536,"&lt;"&amp;B135,Rohdaten!$B$1:'Rohdaten'!$B$65536)</f>
        <v>2677568.58</v>
      </c>
      <c r="K135" s="45"/>
      <c r="L135" s="45"/>
    </row>
    <row r="136" spans="1:12" x14ac:dyDescent="0.2">
      <c r="A136" s="56">
        <f t="shared" si="12"/>
        <v>1071228.3110000021</v>
      </c>
      <c r="B136" s="56">
        <f t="shared" si="11"/>
        <v>1079222.4375000021</v>
      </c>
      <c r="C136" s="57">
        <f>+H136-SUM(C$2:C135)</f>
        <v>0</v>
      </c>
      <c r="D136" s="58">
        <f t="shared" si="9"/>
        <v>0</v>
      </c>
      <c r="E136" s="59">
        <f>+I136-SUM(E$2:E135)</f>
        <v>0</v>
      </c>
      <c r="F136" s="60">
        <f t="shared" si="10"/>
        <v>0</v>
      </c>
      <c r="H136" s="52">
        <f>+COUNTIF(Rohdaten!$B$1:'Rohdaten'!$B$65536,"&lt;"&amp;B136)</f>
        <v>211</v>
      </c>
      <c r="I136" s="53">
        <f>+SUMIF(Rohdaten!$B$1:'Rohdaten'!$B$65536,"&lt;"&amp;B136,Rohdaten!$B$1:'Rohdaten'!$B$65536)</f>
        <v>2677568.58</v>
      </c>
      <c r="K136" s="45"/>
      <c r="L136" s="45"/>
    </row>
    <row r="137" spans="1:12" x14ac:dyDescent="0.2">
      <c r="A137" s="56">
        <f t="shared" si="12"/>
        <v>1079222.4475000021</v>
      </c>
      <c r="B137" s="56">
        <f t="shared" si="11"/>
        <v>1087216.5740000021</v>
      </c>
      <c r="C137" s="57">
        <f>+H137-SUM(C$2:C136)</f>
        <v>0</v>
      </c>
      <c r="D137" s="58">
        <f t="shared" si="9"/>
        <v>0</v>
      </c>
      <c r="E137" s="59">
        <f>+I137-SUM(E$2:E136)</f>
        <v>0</v>
      </c>
      <c r="F137" s="60">
        <f t="shared" si="10"/>
        <v>0</v>
      </c>
      <c r="H137" s="52">
        <f>+COUNTIF(Rohdaten!$B$1:'Rohdaten'!$B$65536,"&lt;"&amp;B137)</f>
        <v>211</v>
      </c>
      <c r="I137" s="53">
        <f>+SUMIF(Rohdaten!$B$1:'Rohdaten'!$B$65536,"&lt;"&amp;B137,Rohdaten!$B$1:'Rohdaten'!$B$65536)</f>
        <v>2677568.58</v>
      </c>
      <c r="K137" s="45"/>
      <c r="L137" s="45"/>
    </row>
    <row r="138" spans="1:12" x14ac:dyDescent="0.2">
      <c r="A138" s="56">
        <f t="shared" si="12"/>
        <v>1087216.5840000021</v>
      </c>
      <c r="B138" s="56">
        <f t="shared" si="11"/>
        <v>1095210.7105000021</v>
      </c>
      <c r="C138" s="57">
        <f>+H138-SUM(C$2:C137)</f>
        <v>0</v>
      </c>
      <c r="D138" s="58">
        <f t="shared" si="9"/>
        <v>0</v>
      </c>
      <c r="E138" s="59">
        <f>+I138-SUM(E$2:E137)</f>
        <v>0</v>
      </c>
      <c r="F138" s="60">
        <f t="shared" si="10"/>
        <v>0</v>
      </c>
      <c r="H138" s="52">
        <f>+COUNTIF(Rohdaten!$B$1:'Rohdaten'!$B$65536,"&lt;"&amp;B138)</f>
        <v>211</v>
      </c>
      <c r="I138" s="53">
        <f>+SUMIF(Rohdaten!$B$1:'Rohdaten'!$B$65536,"&lt;"&amp;B138,Rohdaten!$B$1:'Rohdaten'!$B$65536)</f>
        <v>2677568.58</v>
      </c>
      <c r="K138" s="45"/>
      <c r="L138" s="45"/>
    </row>
    <row r="139" spans="1:12" x14ac:dyDescent="0.2">
      <c r="A139" s="56">
        <f t="shared" si="12"/>
        <v>1095210.7205000021</v>
      </c>
      <c r="B139" s="56">
        <f t="shared" si="11"/>
        <v>1103204.8470000022</v>
      </c>
      <c r="C139" s="57">
        <f>+H139-SUM(C$2:C138)</f>
        <v>0</v>
      </c>
      <c r="D139" s="58">
        <f t="shared" si="9"/>
        <v>0</v>
      </c>
      <c r="E139" s="59">
        <f>+I139-SUM(E$2:E138)</f>
        <v>0</v>
      </c>
      <c r="F139" s="60">
        <f t="shared" si="10"/>
        <v>0</v>
      </c>
      <c r="H139" s="52">
        <f>+COUNTIF(Rohdaten!$B$1:'Rohdaten'!$B$65536,"&lt;"&amp;B139)</f>
        <v>211</v>
      </c>
      <c r="I139" s="53">
        <f>+SUMIF(Rohdaten!$B$1:'Rohdaten'!$B$65536,"&lt;"&amp;B139,Rohdaten!$B$1:'Rohdaten'!$B$65536)</f>
        <v>2677568.58</v>
      </c>
      <c r="K139" s="45"/>
      <c r="L139" s="45"/>
    </row>
    <row r="140" spans="1:12" x14ac:dyDescent="0.2">
      <c r="A140" s="56">
        <f t="shared" si="12"/>
        <v>1103204.8570000022</v>
      </c>
      <c r="B140" s="56">
        <f t="shared" si="11"/>
        <v>1111198.9835000022</v>
      </c>
      <c r="C140" s="57">
        <f>+H140-SUM(C$2:C139)</f>
        <v>0</v>
      </c>
      <c r="D140" s="58">
        <f t="shared" si="9"/>
        <v>0</v>
      </c>
      <c r="E140" s="59">
        <f>+I140-SUM(E$2:E139)</f>
        <v>0</v>
      </c>
      <c r="F140" s="60">
        <f t="shared" si="10"/>
        <v>0</v>
      </c>
      <c r="H140" s="52">
        <f>+COUNTIF(Rohdaten!$B$1:'Rohdaten'!$B$65536,"&lt;"&amp;B140)</f>
        <v>211</v>
      </c>
      <c r="I140" s="53">
        <f>+SUMIF(Rohdaten!$B$1:'Rohdaten'!$B$65536,"&lt;"&amp;B140,Rohdaten!$B$1:'Rohdaten'!$B$65536)</f>
        <v>2677568.58</v>
      </c>
      <c r="K140" s="45"/>
      <c r="L140" s="45"/>
    </row>
    <row r="141" spans="1:12" x14ac:dyDescent="0.2">
      <c r="A141" s="56">
        <f t="shared" si="12"/>
        <v>1111198.9935000022</v>
      </c>
      <c r="B141" s="56">
        <f t="shared" si="11"/>
        <v>1119193.1200000022</v>
      </c>
      <c r="C141" s="57">
        <f>+H141-SUM(C$2:C140)</f>
        <v>0</v>
      </c>
      <c r="D141" s="58">
        <f t="shared" si="9"/>
        <v>0</v>
      </c>
      <c r="E141" s="59">
        <f>+I141-SUM(E$2:E140)</f>
        <v>0</v>
      </c>
      <c r="F141" s="60">
        <f t="shared" si="10"/>
        <v>0</v>
      </c>
      <c r="H141" s="52">
        <f>+COUNTIF(Rohdaten!$B$1:'Rohdaten'!$B$65536,"&lt;"&amp;B141)</f>
        <v>211</v>
      </c>
      <c r="I141" s="53">
        <f>+SUMIF(Rohdaten!$B$1:'Rohdaten'!$B$65536,"&lt;"&amp;B141,Rohdaten!$B$1:'Rohdaten'!$B$65536)</f>
        <v>2677568.58</v>
      </c>
      <c r="K141" s="45"/>
      <c r="L141" s="45"/>
    </row>
    <row r="142" spans="1:12" x14ac:dyDescent="0.2">
      <c r="A142" s="56">
        <f t="shared" si="12"/>
        <v>1119193.1300000022</v>
      </c>
      <c r="B142" s="56">
        <f t="shared" si="11"/>
        <v>1127187.2565000022</v>
      </c>
      <c r="C142" s="57">
        <f>+H142-SUM(C$2:C141)</f>
        <v>0</v>
      </c>
      <c r="D142" s="58">
        <f t="shared" si="9"/>
        <v>0</v>
      </c>
      <c r="E142" s="59">
        <f>+I142-SUM(E$2:E141)</f>
        <v>0</v>
      </c>
      <c r="F142" s="60">
        <f t="shared" si="10"/>
        <v>0</v>
      </c>
      <c r="H142" s="52">
        <f>+COUNTIF(Rohdaten!$B$1:'Rohdaten'!$B$65536,"&lt;"&amp;B142)</f>
        <v>211</v>
      </c>
      <c r="I142" s="53">
        <f>+SUMIF(Rohdaten!$B$1:'Rohdaten'!$B$65536,"&lt;"&amp;B142,Rohdaten!$B$1:'Rohdaten'!$B$65536)</f>
        <v>2677568.58</v>
      </c>
      <c r="K142" s="45"/>
      <c r="L142" s="45"/>
    </row>
    <row r="143" spans="1:12" x14ac:dyDescent="0.2">
      <c r="A143" s="56">
        <f t="shared" si="12"/>
        <v>1127187.2665000022</v>
      </c>
      <c r="B143" s="56">
        <f t="shared" si="11"/>
        <v>1135181.3930000023</v>
      </c>
      <c r="C143" s="57">
        <f>+H143-SUM(C$2:C142)</f>
        <v>0</v>
      </c>
      <c r="D143" s="58">
        <f t="shared" si="9"/>
        <v>0</v>
      </c>
      <c r="E143" s="59">
        <f>+I143-SUM(E$2:E142)</f>
        <v>0</v>
      </c>
      <c r="F143" s="60">
        <f t="shared" si="10"/>
        <v>0</v>
      </c>
      <c r="H143" s="52">
        <f>+COUNTIF(Rohdaten!$B$1:'Rohdaten'!$B$65536,"&lt;"&amp;B143)</f>
        <v>211</v>
      </c>
      <c r="I143" s="53">
        <f>+SUMIF(Rohdaten!$B$1:'Rohdaten'!$B$65536,"&lt;"&amp;B143,Rohdaten!$B$1:'Rohdaten'!$B$65536)</f>
        <v>2677568.58</v>
      </c>
      <c r="K143" s="45"/>
      <c r="L143" s="45"/>
    </row>
    <row r="144" spans="1:12" x14ac:dyDescent="0.2">
      <c r="A144" s="56">
        <f t="shared" si="12"/>
        <v>1135181.4030000023</v>
      </c>
      <c r="B144" s="56">
        <f t="shared" si="11"/>
        <v>1143175.5295000023</v>
      </c>
      <c r="C144" s="57">
        <f>+H144-SUM(C$2:C143)</f>
        <v>0</v>
      </c>
      <c r="D144" s="58">
        <f t="shared" si="9"/>
        <v>0</v>
      </c>
      <c r="E144" s="59">
        <f>+I144-SUM(E$2:E143)</f>
        <v>0</v>
      </c>
      <c r="F144" s="60">
        <f t="shared" si="10"/>
        <v>0</v>
      </c>
      <c r="H144" s="52">
        <f>+COUNTIF(Rohdaten!$B$1:'Rohdaten'!$B$65536,"&lt;"&amp;B144)</f>
        <v>211</v>
      </c>
      <c r="I144" s="53">
        <f>+SUMIF(Rohdaten!$B$1:'Rohdaten'!$B$65536,"&lt;"&amp;B144,Rohdaten!$B$1:'Rohdaten'!$B$65536)</f>
        <v>2677568.58</v>
      </c>
      <c r="K144" s="45"/>
      <c r="L144" s="45"/>
    </row>
    <row r="145" spans="1:12" x14ac:dyDescent="0.2">
      <c r="A145" s="56">
        <f t="shared" si="12"/>
        <v>1143175.5395000023</v>
      </c>
      <c r="B145" s="56">
        <f t="shared" si="11"/>
        <v>1151169.6660000023</v>
      </c>
      <c r="C145" s="57">
        <f>+H145-SUM(C$2:C144)</f>
        <v>0</v>
      </c>
      <c r="D145" s="58">
        <f t="shared" si="9"/>
        <v>0</v>
      </c>
      <c r="E145" s="59">
        <f>+I145-SUM(E$2:E144)</f>
        <v>0</v>
      </c>
      <c r="F145" s="60">
        <f t="shared" si="10"/>
        <v>0</v>
      </c>
      <c r="H145" s="52">
        <f>+COUNTIF(Rohdaten!$B$1:'Rohdaten'!$B$65536,"&lt;"&amp;B145)</f>
        <v>211</v>
      </c>
      <c r="I145" s="53">
        <f>+SUMIF(Rohdaten!$B$1:'Rohdaten'!$B$65536,"&lt;"&amp;B145,Rohdaten!$B$1:'Rohdaten'!$B$65536)</f>
        <v>2677568.58</v>
      </c>
      <c r="K145" s="45"/>
      <c r="L145" s="45"/>
    </row>
    <row r="146" spans="1:12" x14ac:dyDescent="0.2">
      <c r="A146" s="56">
        <f t="shared" si="12"/>
        <v>1151169.6760000023</v>
      </c>
      <c r="B146" s="56">
        <f t="shared" si="11"/>
        <v>1159163.8025000023</v>
      </c>
      <c r="C146" s="57">
        <f>+H146-SUM(C$2:C145)</f>
        <v>0</v>
      </c>
      <c r="D146" s="58">
        <f t="shared" si="9"/>
        <v>0</v>
      </c>
      <c r="E146" s="59">
        <f>+I146-SUM(E$2:E145)</f>
        <v>0</v>
      </c>
      <c r="F146" s="60">
        <f t="shared" si="10"/>
        <v>0</v>
      </c>
      <c r="H146" s="52">
        <f>+COUNTIF(Rohdaten!$B$1:'Rohdaten'!$B$65536,"&lt;"&amp;B146)</f>
        <v>211</v>
      </c>
      <c r="I146" s="53">
        <f>+SUMIF(Rohdaten!$B$1:'Rohdaten'!$B$65536,"&lt;"&amp;B146,Rohdaten!$B$1:'Rohdaten'!$B$65536)</f>
        <v>2677568.58</v>
      </c>
      <c r="K146" s="45"/>
      <c r="L146" s="45"/>
    </row>
    <row r="147" spans="1:12" x14ac:dyDescent="0.2">
      <c r="A147" s="56">
        <f t="shared" si="12"/>
        <v>1159163.8125000023</v>
      </c>
      <c r="B147" s="56">
        <f t="shared" si="11"/>
        <v>1167157.9390000023</v>
      </c>
      <c r="C147" s="57">
        <f>+H147-SUM(C$2:C146)</f>
        <v>0</v>
      </c>
      <c r="D147" s="58">
        <f t="shared" si="9"/>
        <v>0</v>
      </c>
      <c r="E147" s="59">
        <f>+I147-SUM(E$2:E146)</f>
        <v>0</v>
      </c>
      <c r="F147" s="60">
        <f t="shared" si="10"/>
        <v>0</v>
      </c>
      <c r="H147" s="52">
        <f>+COUNTIF(Rohdaten!$B$1:'Rohdaten'!$B$65536,"&lt;"&amp;B147)</f>
        <v>211</v>
      </c>
      <c r="I147" s="53">
        <f>+SUMIF(Rohdaten!$B$1:'Rohdaten'!$B$65536,"&lt;"&amp;B147,Rohdaten!$B$1:'Rohdaten'!$B$65536)</f>
        <v>2677568.58</v>
      </c>
      <c r="K147" s="45"/>
      <c r="L147" s="45"/>
    </row>
    <row r="148" spans="1:12" x14ac:dyDescent="0.2">
      <c r="A148" s="56">
        <f t="shared" si="12"/>
        <v>1167157.9490000024</v>
      </c>
      <c r="B148" s="56">
        <f t="shared" si="11"/>
        <v>1175152.0755000024</v>
      </c>
      <c r="C148" s="57">
        <f>+H148-SUM(C$2:C147)</f>
        <v>0</v>
      </c>
      <c r="D148" s="58">
        <f t="shared" si="9"/>
        <v>0</v>
      </c>
      <c r="E148" s="59">
        <f>+I148-SUM(E$2:E147)</f>
        <v>0</v>
      </c>
      <c r="F148" s="60">
        <f t="shared" si="10"/>
        <v>0</v>
      </c>
      <c r="H148" s="52">
        <f>+COUNTIF(Rohdaten!$B$1:'Rohdaten'!$B$65536,"&lt;"&amp;B148)</f>
        <v>211</v>
      </c>
      <c r="I148" s="53">
        <f>+SUMIF(Rohdaten!$B$1:'Rohdaten'!$B$65536,"&lt;"&amp;B148,Rohdaten!$B$1:'Rohdaten'!$B$65536)</f>
        <v>2677568.58</v>
      </c>
      <c r="K148" s="45"/>
      <c r="L148" s="45"/>
    </row>
    <row r="149" spans="1:12" x14ac:dyDescent="0.2">
      <c r="A149" s="56">
        <f t="shared" si="12"/>
        <v>1175152.0855000024</v>
      </c>
      <c r="B149" s="56">
        <f t="shared" si="11"/>
        <v>1183146.2120000024</v>
      </c>
      <c r="C149" s="57">
        <f>+H149-SUM(C$2:C148)</f>
        <v>0</v>
      </c>
      <c r="D149" s="58">
        <f t="shared" si="9"/>
        <v>0</v>
      </c>
      <c r="E149" s="59">
        <f>+I149-SUM(E$2:E148)</f>
        <v>0</v>
      </c>
      <c r="F149" s="60">
        <f t="shared" si="10"/>
        <v>0</v>
      </c>
      <c r="H149" s="52">
        <f>+COUNTIF(Rohdaten!$B$1:'Rohdaten'!$B$65536,"&lt;"&amp;B149)</f>
        <v>211</v>
      </c>
      <c r="I149" s="53">
        <f>+SUMIF(Rohdaten!$B$1:'Rohdaten'!$B$65536,"&lt;"&amp;B149,Rohdaten!$B$1:'Rohdaten'!$B$65536)</f>
        <v>2677568.58</v>
      </c>
      <c r="K149" s="45"/>
      <c r="L149" s="45"/>
    </row>
    <row r="150" spans="1:12" x14ac:dyDescent="0.2">
      <c r="A150" s="56">
        <f t="shared" si="12"/>
        <v>1183146.2220000024</v>
      </c>
      <c r="B150" s="56">
        <f t="shared" si="11"/>
        <v>1191140.3485000024</v>
      </c>
      <c r="C150" s="57">
        <f>+H150-SUM(C$2:C149)</f>
        <v>0</v>
      </c>
      <c r="D150" s="58">
        <f t="shared" si="9"/>
        <v>0</v>
      </c>
      <c r="E150" s="59">
        <f>+I150-SUM(E$2:E149)</f>
        <v>0</v>
      </c>
      <c r="F150" s="60">
        <f t="shared" si="10"/>
        <v>0</v>
      </c>
      <c r="H150" s="52">
        <f>+COUNTIF(Rohdaten!$B$1:'Rohdaten'!$B$65536,"&lt;"&amp;B150)</f>
        <v>211</v>
      </c>
      <c r="I150" s="53">
        <f>+SUMIF(Rohdaten!$B$1:'Rohdaten'!$B$65536,"&lt;"&amp;B150,Rohdaten!$B$1:'Rohdaten'!$B$65536)</f>
        <v>2677568.58</v>
      </c>
      <c r="K150" s="45"/>
      <c r="L150" s="45"/>
    </row>
    <row r="151" spans="1:12" x14ac:dyDescent="0.2">
      <c r="A151" s="56">
        <f t="shared" si="12"/>
        <v>1191140.3585000024</v>
      </c>
      <c r="B151" s="56">
        <f t="shared" si="11"/>
        <v>1199134.4850000024</v>
      </c>
      <c r="C151" s="57">
        <f>+H151-SUM(C$2:C150)</f>
        <v>0</v>
      </c>
      <c r="D151" s="58">
        <f t="shared" si="9"/>
        <v>0</v>
      </c>
      <c r="E151" s="59">
        <f>+I151-SUM(E$2:E150)</f>
        <v>0</v>
      </c>
      <c r="F151" s="60">
        <f t="shared" si="10"/>
        <v>0</v>
      </c>
      <c r="H151" s="52">
        <f>+COUNTIF(Rohdaten!$B$1:'Rohdaten'!$B$65536,"&lt;"&amp;B151)</f>
        <v>211</v>
      </c>
      <c r="I151" s="53">
        <f>+SUMIF(Rohdaten!$B$1:'Rohdaten'!$B$65536,"&lt;"&amp;B151,Rohdaten!$B$1:'Rohdaten'!$B$65536)</f>
        <v>2677568.58</v>
      </c>
      <c r="K151" s="45"/>
      <c r="L151" s="45"/>
    </row>
    <row r="152" spans="1:12" x14ac:dyDescent="0.2">
      <c r="A152" s="56">
        <f t="shared" si="12"/>
        <v>1199134.4950000024</v>
      </c>
      <c r="B152" s="56">
        <f t="shared" si="11"/>
        <v>1207128.6215000025</v>
      </c>
      <c r="C152" s="57">
        <f>+H152-SUM(C$2:C151)</f>
        <v>0</v>
      </c>
      <c r="D152" s="58">
        <f t="shared" si="9"/>
        <v>0</v>
      </c>
      <c r="E152" s="59">
        <f>+I152-SUM(E$2:E151)</f>
        <v>0</v>
      </c>
      <c r="F152" s="60">
        <f t="shared" si="10"/>
        <v>0</v>
      </c>
      <c r="H152" s="52">
        <f>+COUNTIF(Rohdaten!$B$1:'Rohdaten'!$B$65536,"&lt;"&amp;B152)</f>
        <v>211</v>
      </c>
      <c r="I152" s="53">
        <f>+SUMIF(Rohdaten!$B$1:'Rohdaten'!$B$65536,"&lt;"&amp;B152,Rohdaten!$B$1:'Rohdaten'!$B$65536)</f>
        <v>2677568.58</v>
      </c>
      <c r="K152" s="45"/>
      <c r="L152" s="45"/>
    </row>
    <row r="153" spans="1:12" x14ac:dyDescent="0.2">
      <c r="A153" s="56">
        <f t="shared" si="12"/>
        <v>1207128.6315000025</v>
      </c>
      <c r="B153" s="56">
        <f t="shared" si="11"/>
        <v>1215122.7580000025</v>
      </c>
      <c r="C153" s="57">
        <f>+H153-SUM(C$2:C152)</f>
        <v>0</v>
      </c>
      <c r="D153" s="58">
        <f t="shared" si="9"/>
        <v>0</v>
      </c>
      <c r="E153" s="59">
        <f>+I153-SUM(E$2:E152)</f>
        <v>0</v>
      </c>
      <c r="F153" s="60">
        <f t="shared" si="10"/>
        <v>0</v>
      </c>
      <c r="H153" s="52">
        <f>+COUNTIF(Rohdaten!$B$1:'Rohdaten'!$B$65536,"&lt;"&amp;B153)</f>
        <v>211</v>
      </c>
      <c r="I153" s="53">
        <f>+SUMIF(Rohdaten!$B$1:'Rohdaten'!$B$65536,"&lt;"&amp;B153,Rohdaten!$B$1:'Rohdaten'!$B$65536)</f>
        <v>2677568.58</v>
      </c>
      <c r="K153" s="45"/>
      <c r="L153" s="45"/>
    </row>
    <row r="154" spans="1:12" x14ac:dyDescent="0.2">
      <c r="A154" s="56">
        <f t="shared" si="12"/>
        <v>1215122.7680000025</v>
      </c>
      <c r="B154" s="56">
        <f t="shared" si="11"/>
        <v>1223116.8945000025</v>
      </c>
      <c r="C154" s="57">
        <f>+H154-SUM(C$2:C153)</f>
        <v>0</v>
      </c>
      <c r="D154" s="58">
        <f t="shared" si="9"/>
        <v>0</v>
      </c>
      <c r="E154" s="59">
        <f>+I154-SUM(E$2:E153)</f>
        <v>0</v>
      </c>
      <c r="F154" s="60">
        <f t="shared" si="10"/>
        <v>0</v>
      </c>
      <c r="H154" s="52">
        <f>+COUNTIF(Rohdaten!$B$1:'Rohdaten'!$B$65536,"&lt;"&amp;B154)</f>
        <v>211</v>
      </c>
      <c r="I154" s="53">
        <f>+SUMIF(Rohdaten!$B$1:'Rohdaten'!$B$65536,"&lt;"&amp;B154,Rohdaten!$B$1:'Rohdaten'!$B$65536)</f>
        <v>2677568.58</v>
      </c>
      <c r="K154" s="45"/>
      <c r="L154" s="45"/>
    </row>
    <row r="155" spans="1:12" x14ac:dyDescent="0.2">
      <c r="A155" s="56">
        <f t="shared" si="12"/>
        <v>1223116.9045000025</v>
      </c>
      <c r="B155" s="56">
        <f t="shared" si="11"/>
        <v>1231111.0310000025</v>
      </c>
      <c r="C155" s="57">
        <f>+H155-SUM(C$2:C154)</f>
        <v>0</v>
      </c>
      <c r="D155" s="58">
        <f t="shared" si="9"/>
        <v>0</v>
      </c>
      <c r="E155" s="59">
        <f>+I155-SUM(E$2:E154)</f>
        <v>0</v>
      </c>
      <c r="F155" s="60">
        <f t="shared" si="10"/>
        <v>0</v>
      </c>
      <c r="H155" s="52">
        <f>+COUNTIF(Rohdaten!$B$1:'Rohdaten'!$B$65536,"&lt;"&amp;B155)</f>
        <v>211</v>
      </c>
      <c r="I155" s="53">
        <f>+SUMIF(Rohdaten!$B$1:'Rohdaten'!$B$65536,"&lt;"&amp;B155,Rohdaten!$B$1:'Rohdaten'!$B$65536)</f>
        <v>2677568.58</v>
      </c>
      <c r="K155" s="45"/>
      <c r="L155" s="45"/>
    </row>
    <row r="156" spans="1:12" x14ac:dyDescent="0.2">
      <c r="A156" s="56">
        <f t="shared" si="12"/>
        <v>1231111.0410000025</v>
      </c>
      <c r="B156" s="56">
        <f t="shared" si="11"/>
        <v>1239105.1675000025</v>
      </c>
      <c r="C156" s="57">
        <f>+H156-SUM(C$2:C155)</f>
        <v>0</v>
      </c>
      <c r="D156" s="58">
        <f t="shared" si="9"/>
        <v>0</v>
      </c>
      <c r="E156" s="59">
        <f>+I156-SUM(E$2:E155)</f>
        <v>0</v>
      </c>
      <c r="F156" s="60">
        <f t="shared" si="10"/>
        <v>0</v>
      </c>
      <c r="H156" s="52">
        <f>+COUNTIF(Rohdaten!$B$1:'Rohdaten'!$B$65536,"&lt;"&amp;B156)</f>
        <v>211</v>
      </c>
      <c r="I156" s="53">
        <f>+SUMIF(Rohdaten!$B$1:'Rohdaten'!$B$65536,"&lt;"&amp;B156,Rohdaten!$B$1:'Rohdaten'!$B$65536)</f>
        <v>2677568.58</v>
      </c>
      <c r="K156" s="45"/>
      <c r="L156" s="45"/>
    </row>
    <row r="157" spans="1:12" x14ac:dyDescent="0.2">
      <c r="A157" s="56">
        <f t="shared" si="12"/>
        <v>1239105.1775000026</v>
      </c>
      <c r="B157" s="56">
        <f t="shared" si="11"/>
        <v>1247099.3040000026</v>
      </c>
      <c r="C157" s="57">
        <f>+H157-SUM(C$2:C156)</f>
        <v>0</v>
      </c>
      <c r="D157" s="58">
        <f t="shared" si="9"/>
        <v>0</v>
      </c>
      <c r="E157" s="59">
        <f>+I157-SUM(E$2:E156)</f>
        <v>0</v>
      </c>
      <c r="F157" s="60">
        <f t="shared" si="10"/>
        <v>0</v>
      </c>
      <c r="H157" s="52">
        <f>+COUNTIF(Rohdaten!$B$1:'Rohdaten'!$B$65536,"&lt;"&amp;B157)</f>
        <v>211</v>
      </c>
      <c r="I157" s="53">
        <f>+SUMIF(Rohdaten!$B$1:'Rohdaten'!$B$65536,"&lt;"&amp;B157,Rohdaten!$B$1:'Rohdaten'!$B$65536)</f>
        <v>2677568.58</v>
      </c>
      <c r="K157" s="45"/>
      <c r="L157" s="45"/>
    </row>
    <row r="158" spans="1:12" x14ac:dyDescent="0.2">
      <c r="A158" s="56">
        <f t="shared" si="12"/>
        <v>1247099.3140000026</v>
      </c>
      <c r="B158" s="56">
        <f t="shared" si="11"/>
        <v>1255093.4405000026</v>
      </c>
      <c r="C158" s="57">
        <f>+H158-SUM(C$2:C157)</f>
        <v>0</v>
      </c>
      <c r="D158" s="58">
        <f t="shared" si="9"/>
        <v>0</v>
      </c>
      <c r="E158" s="59">
        <f>+I158-SUM(E$2:E157)</f>
        <v>0</v>
      </c>
      <c r="F158" s="60">
        <f t="shared" si="10"/>
        <v>0</v>
      </c>
      <c r="H158" s="52">
        <f>+COUNTIF(Rohdaten!$B$1:'Rohdaten'!$B$65536,"&lt;"&amp;B158)</f>
        <v>211</v>
      </c>
      <c r="I158" s="53">
        <f>+SUMIF(Rohdaten!$B$1:'Rohdaten'!$B$65536,"&lt;"&amp;B158,Rohdaten!$B$1:'Rohdaten'!$B$65536)</f>
        <v>2677568.58</v>
      </c>
      <c r="K158" s="45"/>
      <c r="L158" s="45"/>
    </row>
    <row r="159" spans="1:12" x14ac:dyDescent="0.2">
      <c r="A159" s="56">
        <f t="shared" si="12"/>
        <v>1255093.4505000026</v>
      </c>
      <c r="B159" s="56">
        <f t="shared" si="11"/>
        <v>1263087.5770000026</v>
      </c>
      <c r="C159" s="57">
        <f>+H159-SUM(C$2:C158)</f>
        <v>0</v>
      </c>
      <c r="D159" s="58">
        <f t="shared" si="9"/>
        <v>0</v>
      </c>
      <c r="E159" s="59">
        <f>+I159-SUM(E$2:E158)</f>
        <v>0</v>
      </c>
      <c r="F159" s="60">
        <f t="shared" si="10"/>
        <v>0</v>
      </c>
      <c r="H159" s="52">
        <f>+COUNTIF(Rohdaten!$B$1:'Rohdaten'!$B$65536,"&lt;"&amp;B159)</f>
        <v>211</v>
      </c>
      <c r="I159" s="53">
        <f>+SUMIF(Rohdaten!$B$1:'Rohdaten'!$B$65536,"&lt;"&amp;B159,Rohdaten!$B$1:'Rohdaten'!$B$65536)</f>
        <v>2677568.58</v>
      </c>
      <c r="K159" s="45"/>
      <c r="L159" s="45"/>
    </row>
    <row r="160" spans="1:12" x14ac:dyDescent="0.2">
      <c r="A160" s="56">
        <f t="shared" si="12"/>
        <v>1263087.5870000026</v>
      </c>
      <c r="B160" s="56">
        <f t="shared" si="11"/>
        <v>1271081.7135000026</v>
      </c>
      <c r="C160" s="57">
        <f>+H160-SUM(C$2:C159)</f>
        <v>0</v>
      </c>
      <c r="D160" s="58">
        <f t="shared" si="9"/>
        <v>0</v>
      </c>
      <c r="E160" s="59">
        <f>+I160-SUM(E$2:E159)</f>
        <v>0</v>
      </c>
      <c r="F160" s="60">
        <f t="shared" si="10"/>
        <v>0</v>
      </c>
      <c r="H160" s="52">
        <f>+COUNTIF(Rohdaten!$B$1:'Rohdaten'!$B$65536,"&lt;"&amp;B160)</f>
        <v>211</v>
      </c>
      <c r="I160" s="53">
        <f>+SUMIF(Rohdaten!$B$1:'Rohdaten'!$B$65536,"&lt;"&amp;B160,Rohdaten!$B$1:'Rohdaten'!$B$65536)</f>
        <v>2677568.58</v>
      </c>
      <c r="K160" s="45"/>
      <c r="L160" s="45"/>
    </row>
    <row r="161" spans="1:12" x14ac:dyDescent="0.2">
      <c r="A161" s="56">
        <f t="shared" si="12"/>
        <v>1271081.7235000026</v>
      </c>
      <c r="B161" s="56">
        <f t="shared" si="11"/>
        <v>1279075.8500000027</v>
      </c>
      <c r="C161" s="57">
        <f>+H161-SUM(C$2:C160)</f>
        <v>0</v>
      </c>
      <c r="D161" s="58">
        <f t="shared" si="9"/>
        <v>0</v>
      </c>
      <c r="E161" s="59">
        <f>+I161-SUM(E$2:E160)</f>
        <v>0</v>
      </c>
      <c r="F161" s="60">
        <f t="shared" si="10"/>
        <v>0</v>
      </c>
      <c r="H161" s="52">
        <f>+COUNTIF(Rohdaten!$B$1:'Rohdaten'!$B$65536,"&lt;"&amp;B161)</f>
        <v>211</v>
      </c>
      <c r="I161" s="53">
        <f>+SUMIF(Rohdaten!$B$1:'Rohdaten'!$B$65536,"&lt;"&amp;B161,Rohdaten!$B$1:'Rohdaten'!$B$65536)</f>
        <v>2677568.58</v>
      </c>
      <c r="K161" s="45"/>
      <c r="L161" s="45"/>
    </row>
    <row r="162" spans="1:12" x14ac:dyDescent="0.2">
      <c r="A162" s="56">
        <f t="shared" si="12"/>
        <v>1279075.8600000027</v>
      </c>
      <c r="B162" s="56">
        <f t="shared" si="11"/>
        <v>1287069.9865000027</v>
      </c>
      <c r="C162" s="57">
        <f>+H162-SUM(C$2:C161)</f>
        <v>0</v>
      </c>
      <c r="D162" s="58">
        <f t="shared" si="9"/>
        <v>0</v>
      </c>
      <c r="E162" s="59">
        <f>+I162-SUM(E$2:E161)</f>
        <v>0</v>
      </c>
      <c r="F162" s="60">
        <f t="shared" si="10"/>
        <v>0</v>
      </c>
      <c r="H162" s="52">
        <f>+COUNTIF(Rohdaten!$B$1:'Rohdaten'!$B$65536,"&lt;"&amp;B162)</f>
        <v>211</v>
      </c>
      <c r="I162" s="53">
        <f>+SUMIF(Rohdaten!$B$1:'Rohdaten'!$B$65536,"&lt;"&amp;B162,Rohdaten!$B$1:'Rohdaten'!$B$65536)</f>
        <v>2677568.58</v>
      </c>
      <c r="K162" s="45"/>
      <c r="L162" s="45"/>
    </row>
    <row r="163" spans="1:12" x14ac:dyDescent="0.2">
      <c r="A163" s="56">
        <f t="shared" si="12"/>
        <v>1287069.9965000027</v>
      </c>
      <c r="B163" s="56">
        <f t="shared" si="11"/>
        <v>1295064.1230000027</v>
      </c>
      <c r="C163" s="57">
        <f>+H163-SUM(C$2:C162)</f>
        <v>0</v>
      </c>
      <c r="D163" s="58">
        <f t="shared" si="9"/>
        <v>0</v>
      </c>
      <c r="E163" s="59">
        <f>+I163-SUM(E$2:E162)</f>
        <v>0</v>
      </c>
      <c r="F163" s="60">
        <f t="shared" si="10"/>
        <v>0</v>
      </c>
      <c r="H163" s="52">
        <f>+COUNTIF(Rohdaten!$B$1:'Rohdaten'!$B$65536,"&lt;"&amp;B163)</f>
        <v>211</v>
      </c>
      <c r="I163" s="53">
        <f>+SUMIF(Rohdaten!$B$1:'Rohdaten'!$B$65536,"&lt;"&amp;B163,Rohdaten!$B$1:'Rohdaten'!$B$65536)</f>
        <v>2677568.58</v>
      </c>
      <c r="K163" s="45"/>
      <c r="L163" s="45"/>
    </row>
    <row r="164" spans="1:12" x14ac:dyDescent="0.2">
      <c r="A164" s="56">
        <f t="shared" si="12"/>
        <v>1295064.1330000027</v>
      </c>
      <c r="B164" s="56">
        <f t="shared" si="11"/>
        <v>1303058.2595000027</v>
      </c>
      <c r="C164" s="57">
        <f>+H164-SUM(C$2:C163)</f>
        <v>0</v>
      </c>
      <c r="D164" s="58">
        <f t="shared" si="9"/>
        <v>0</v>
      </c>
      <c r="E164" s="59">
        <f>+I164-SUM(E$2:E163)</f>
        <v>0</v>
      </c>
      <c r="F164" s="60">
        <f t="shared" si="10"/>
        <v>0</v>
      </c>
      <c r="H164" s="52">
        <f>+COUNTIF(Rohdaten!$B$1:'Rohdaten'!$B$65536,"&lt;"&amp;B164)</f>
        <v>211</v>
      </c>
      <c r="I164" s="53">
        <f>+SUMIF(Rohdaten!$B$1:'Rohdaten'!$B$65536,"&lt;"&amp;B164,Rohdaten!$B$1:'Rohdaten'!$B$65536)</f>
        <v>2677568.58</v>
      </c>
      <c r="K164" s="45"/>
      <c r="L164" s="45"/>
    </row>
    <row r="165" spans="1:12" x14ac:dyDescent="0.2">
      <c r="A165" s="56">
        <f t="shared" si="12"/>
        <v>1303058.2695000027</v>
      </c>
      <c r="B165" s="56">
        <f t="shared" si="11"/>
        <v>1311052.3960000027</v>
      </c>
      <c r="C165" s="57">
        <f>+H165-SUM(C$2:C164)</f>
        <v>0</v>
      </c>
      <c r="D165" s="58">
        <f t="shared" si="9"/>
        <v>0</v>
      </c>
      <c r="E165" s="59">
        <f>+I165-SUM(E$2:E164)</f>
        <v>0</v>
      </c>
      <c r="F165" s="60">
        <f t="shared" si="10"/>
        <v>0</v>
      </c>
      <c r="H165" s="52">
        <f>+COUNTIF(Rohdaten!$B$1:'Rohdaten'!$B$65536,"&lt;"&amp;B165)</f>
        <v>211</v>
      </c>
      <c r="I165" s="53">
        <f>+SUMIF(Rohdaten!$B$1:'Rohdaten'!$B$65536,"&lt;"&amp;B165,Rohdaten!$B$1:'Rohdaten'!$B$65536)</f>
        <v>2677568.58</v>
      </c>
      <c r="K165" s="45"/>
      <c r="L165" s="45"/>
    </row>
    <row r="166" spans="1:12" x14ac:dyDescent="0.2">
      <c r="A166" s="56">
        <f t="shared" si="12"/>
        <v>1311052.4060000028</v>
      </c>
      <c r="B166" s="56">
        <f t="shared" si="11"/>
        <v>1319046.5325000028</v>
      </c>
      <c r="C166" s="57">
        <f>+H166-SUM(C$2:C165)</f>
        <v>0</v>
      </c>
      <c r="D166" s="58">
        <f t="shared" si="9"/>
        <v>0</v>
      </c>
      <c r="E166" s="59">
        <f>+I166-SUM(E$2:E165)</f>
        <v>0</v>
      </c>
      <c r="F166" s="60">
        <f t="shared" si="10"/>
        <v>0</v>
      </c>
      <c r="H166" s="52">
        <f>+COUNTIF(Rohdaten!$B$1:'Rohdaten'!$B$65536,"&lt;"&amp;B166)</f>
        <v>211</v>
      </c>
      <c r="I166" s="53">
        <f>+SUMIF(Rohdaten!$B$1:'Rohdaten'!$B$65536,"&lt;"&amp;B166,Rohdaten!$B$1:'Rohdaten'!$B$65536)</f>
        <v>2677568.58</v>
      </c>
      <c r="K166" s="45"/>
      <c r="L166" s="45"/>
    </row>
    <row r="167" spans="1:12" x14ac:dyDescent="0.2">
      <c r="A167" s="56">
        <f t="shared" si="12"/>
        <v>1319046.5425000028</v>
      </c>
      <c r="B167" s="56">
        <f t="shared" si="11"/>
        <v>1327040.6690000028</v>
      </c>
      <c r="C167" s="57">
        <f>+H167-SUM(C$2:C166)</f>
        <v>0</v>
      </c>
      <c r="D167" s="58">
        <f t="shared" si="9"/>
        <v>0</v>
      </c>
      <c r="E167" s="59">
        <f>+I167-SUM(E$2:E166)</f>
        <v>0</v>
      </c>
      <c r="F167" s="60">
        <f t="shared" si="10"/>
        <v>0</v>
      </c>
      <c r="H167" s="52">
        <f>+COUNTIF(Rohdaten!$B$1:'Rohdaten'!$B$65536,"&lt;"&amp;B167)</f>
        <v>211</v>
      </c>
      <c r="I167" s="53">
        <f>+SUMIF(Rohdaten!$B$1:'Rohdaten'!$B$65536,"&lt;"&amp;B167,Rohdaten!$B$1:'Rohdaten'!$B$65536)</f>
        <v>2677568.58</v>
      </c>
      <c r="K167" s="45"/>
      <c r="L167" s="45"/>
    </row>
    <row r="168" spans="1:12" x14ac:dyDescent="0.2">
      <c r="A168" s="56">
        <f t="shared" si="12"/>
        <v>1327040.6790000028</v>
      </c>
      <c r="B168" s="56">
        <f t="shared" si="11"/>
        <v>1335034.8055000028</v>
      </c>
      <c r="C168" s="57">
        <f>+H168-SUM(C$2:C167)</f>
        <v>0</v>
      </c>
      <c r="D168" s="58">
        <f t="shared" si="9"/>
        <v>0</v>
      </c>
      <c r="E168" s="59">
        <f>+I168-SUM(E$2:E167)</f>
        <v>0</v>
      </c>
      <c r="F168" s="60">
        <f t="shared" si="10"/>
        <v>0</v>
      </c>
      <c r="H168" s="52">
        <f>+COUNTIF(Rohdaten!$B$1:'Rohdaten'!$B$65536,"&lt;"&amp;B168)</f>
        <v>211</v>
      </c>
      <c r="I168" s="53">
        <f>+SUMIF(Rohdaten!$B$1:'Rohdaten'!$B$65536,"&lt;"&amp;B168,Rohdaten!$B$1:'Rohdaten'!$B$65536)</f>
        <v>2677568.58</v>
      </c>
      <c r="K168" s="45"/>
      <c r="L168" s="45"/>
    </row>
    <row r="169" spans="1:12" x14ac:dyDescent="0.2">
      <c r="A169" s="56">
        <f t="shared" si="12"/>
        <v>1335034.8155000028</v>
      </c>
      <c r="B169" s="56">
        <f t="shared" si="11"/>
        <v>1343028.9420000028</v>
      </c>
      <c r="C169" s="57">
        <f>+H169-SUM(C$2:C168)</f>
        <v>0</v>
      </c>
      <c r="D169" s="58">
        <f t="shared" si="9"/>
        <v>0</v>
      </c>
      <c r="E169" s="59">
        <f>+I169-SUM(E$2:E168)</f>
        <v>0</v>
      </c>
      <c r="F169" s="60">
        <f t="shared" si="10"/>
        <v>0</v>
      </c>
      <c r="H169" s="52">
        <f>+COUNTIF(Rohdaten!$B$1:'Rohdaten'!$B$65536,"&lt;"&amp;B169)</f>
        <v>211</v>
      </c>
      <c r="I169" s="53">
        <f>+SUMIF(Rohdaten!$B$1:'Rohdaten'!$B$65536,"&lt;"&amp;B169,Rohdaten!$B$1:'Rohdaten'!$B$65536)</f>
        <v>2677568.58</v>
      </c>
      <c r="K169" s="45"/>
      <c r="L169" s="45"/>
    </row>
    <row r="170" spans="1:12" x14ac:dyDescent="0.2">
      <c r="A170" s="56">
        <f t="shared" si="12"/>
        <v>1343028.9520000028</v>
      </c>
      <c r="B170" s="56">
        <f t="shared" si="11"/>
        <v>1351023.0785000029</v>
      </c>
      <c r="C170" s="57">
        <f>+H170-SUM(C$2:C169)</f>
        <v>0</v>
      </c>
      <c r="D170" s="58">
        <f t="shared" si="9"/>
        <v>0</v>
      </c>
      <c r="E170" s="59">
        <f>+I170-SUM(E$2:E169)</f>
        <v>0</v>
      </c>
      <c r="F170" s="60">
        <f t="shared" si="10"/>
        <v>0</v>
      </c>
      <c r="H170" s="52">
        <f>+COUNTIF(Rohdaten!$B$1:'Rohdaten'!$B$65536,"&lt;"&amp;B170)</f>
        <v>211</v>
      </c>
      <c r="I170" s="53">
        <f>+SUMIF(Rohdaten!$B$1:'Rohdaten'!$B$65536,"&lt;"&amp;B170,Rohdaten!$B$1:'Rohdaten'!$B$65536)</f>
        <v>2677568.58</v>
      </c>
      <c r="K170" s="45"/>
      <c r="L170" s="45"/>
    </row>
    <row r="171" spans="1:12" x14ac:dyDescent="0.2">
      <c r="A171" s="56">
        <f t="shared" si="12"/>
        <v>1351023.0885000029</v>
      </c>
      <c r="B171" s="56">
        <f t="shared" si="11"/>
        <v>1359017.2150000029</v>
      </c>
      <c r="C171" s="57">
        <f>+H171-SUM(C$2:C170)</f>
        <v>0</v>
      </c>
      <c r="D171" s="58">
        <f t="shared" si="9"/>
        <v>0</v>
      </c>
      <c r="E171" s="59">
        <f>+I171-SUM(E$2:E170)</f>
        <v>0</v>
      </c>
      <c r="F171" s="60">
        <f t="shared" si="10"/>
        <v>0</v>
      </c>
      <c r="H171" s="52">
        <f>+COUNTIF(Rohdaten!$B$1:'Rohdaten'!$B$65536,"&lt;"&amp;B171)</f>
        <v>211</v>
      </c>
      <c r="I171" s="53">
        <f>+SUMIF(Rohdaten!$B$1:'Rohdaten'!$B$65536,"&lt;"&amp;B171,Rohdaten!$B$1:'Rohdaten'!$B$65536)</f>
        <v>2677568.58</v>
      </c>
      <c r="K171" s="45"/>
      <c r="L171" s="45"/>
    </row>
    <row r="172" spans="1:12" x14ac:dyDescent="0.2">
      <c r="A172" s="56">
        <f t="shared" si="12"/>
        <v>1359017.2250000029</v>
      </c>
      <c r="B172" s="56">
        <f t="shared" si="11"/>
        <v>1367011.3515000029</v>
      </c>
      <c r="C172" s="57">
        <f>+H172-SUM(C$2:C171)</f>
        <v>0</v>
      </c>
      <c r="D172" s="58">
        <f t="shared" si="9"/>
        <v>0</v>
      </c>
      <c r="E172" s="59">
        <f>+I172-SUM(E$2:E171)</f>
        <v>0</v>
      </c>
      <c r="F172" s="60">
        <f t="shared" si="10"/>
        <v>0</v>
      </c>
      <c r="H172" s="52">
        <f>+COUNTIF(Rohdaten!$B$1:'Rohdaten'!$B$65536,"&lt;"&amp;B172)</f>
        <v>211</v>
      </c>
      <c r="I172" s="53">
        <f>+SUMIF(Rohdaten!$B$1:'Rohdaten'!$B$65536,"&lt;"&amp;B172,Rohdaten!$B$1:'Rohdaten'!$B$65536)</f>
        <v>2677568.58</v>
      </c>
      <c r="K172" s="45"/>
      <c r="L172" s="45"/>
    </row>
    <row r="173" spans="1:12" x14ac:dyDescent="0.2">
      <c r="A173" s="56">
        <f t="shared" si="12"/>
        <v>1367011.3615000029</v>
      </c>
      <c r="B173" s="56">
        <f t="shared" si="11"/>
        <v>1375005.4880000029</v>
      </c>
      <c r="C173" s="57">
        <f>+H173-SUM(C$2:C172)</f>
        <v>0</v>
      </c>
      <c r="D173" s="58">
        <f t="shared" si="9"/>
        <v>0</v>
      </c>
      <c r="E173" s="59">
        <f>+I173-SUM(E$2:E172)</f>
        <v>0</v>
      </c>
      <c r="F173" s="60">
        <f t="shared" si="10"/>
        <v>0</v>
      </c>
      <c r="H173" s="52">
        <f>+COUNTIF(Rohdaten!$B$1:'Rohdaten'!$B$65536,"&lt;"&amp;B173)</f>
        <v>211</v>
      </c>
      <c r="I173" s="53">
        <f>+SUMIF(Rohdaten!$B$1:'Rohdaten'!$B$65536,"&lt;"&amp;B173,Rohdaten!$B$1:'Rohdaten'!$B$65536)</f>
        <v>2677568.58</v>
      </c>
      <c r="K173" s="45"/>
      <c r="L173" s="45"/>
    </row>
    <row r="174" spans="1:12" x14ac:dyDescent="0.2">
      <c r="A174" s="56">
        <f t="shared" si="12"/>
        <v>1375005.4980000029</v>
      </c>
      <c r="B174" s="56">
        <f t="shared" si="11"/>
        <v>1382999.6245000029</v>
      </c>
      <c r="C174" s="57">
        <f>+H174-SUM(C$2:C173)</f>
        <v>0</v>
      </c>
      <c r="D174" s="58">
        <f t="shared" si="9"/>
        <v>0</v>
      </c>
      <c r="E174" s="59">
        <f>+I174-SUM(E$2:E173)</f>
        <v>0</v>
      </c>
      <c r="F174" s="60">
        <f t="shared" si="10"/>
        <v>0</v>
      </c>
      <c r="H174" s="52">
        <f>+COUNTIF(Rohdaten!$B$1:'Rohdaten'!$B$65536,"&lt;"&amp;B174)</f>
        <v>211</v>
      </c>
      <c r="I174" s="53">
        <f>+SUMIF(Rohdaten!$B$1:'Rohdaten'!$B$65536,"&lt;"&amp;B174,Rohdaten!$B$1:'Rohdaten'!$B$65536)</f>
        <v>2677568.58</v>
      </c>
      <c r="K174" s="45"/>
      <c r="L174" s="45"/>
    </row>
    <row r="175" spans="1:12" x14ac:dyDescent="0.2">
      <c r="A175" s="56">
        <f t="shared" si="12"/>
        <v>1382999.634500003</v>
      </c>
      <c r="B175" s="56">
        <f t="shared" si="11"/>
        <v>1390993.761000003</v>
      </c>
      <c r="C175" s="57">
        <f>+H175-SUM(C$2:C174)</f>
        <v>0</v>
      </c>
      <c r="D175" s="58">
        <f t="shared" si="9"/>
        <v>0</v>
      </c>
      <c r="E175" s="59">
        <f>+I175-SUM(E$2:E174)</f>
        <v>0</v>
      </c>
      <c r="F175" s="60">
        <f t="shared" si="10"/>
        <v>0</v>
      </c>
      <c r="H175" s="52">
        <f>+COUNTIF(Rohdaten!$B$1:'Rohdaten'!$B$65536,"&lt;"&amp;B175)</f>
        <v>211</v>
      </c>
      <c r="I175" s="53">
        <f>+SUMIF(Rohdaten!$B$1:'Rohdaten'!$B$65536,"&lt;"&amp;B175,Rohdaten!$B$1:'Rohdaten'!$B$65536)</f>
        <v>2677568.58</v>
      </c>
      <c r="K175" s="45"/>
      <c r="L175" s="45"/>
    </row>
    <row r="176" spans="1:12" x14ac:dyDescent="0.2">
      <c r="A176" s="56">
        <f t="shared" si="12"/>
        <v>1390993.771000003</v>
      </c>
      <c r="B176" s="56">
        <f t="shared" si="11"/>
        <v>1398987.897500003</v>
      </c>
      <c r="C176" s="57">
        <f>+H176-SUM(C$2:C175)</f>
        <v>0</v>
      </c>
      <c r="D176" s="58">
        <f t="shared" si="9"/>
        <v>0</v>
      </c>
      <c r="E176" s="59">
        <f>+I176-SUM(E$2:E175)</f>
        <v>0</v>
      </c>
      <c r="F176" s="60">
        <f t="shared" si="10"/>
        <v>0</v>
      </c>
      <c r="H176" s="52">
        <f>+COUNTIF(Rohdaten!$B$1:'Rohdaten'!$B$65536,"&lt;"&amp;B176)</f>
        <v>211</v>
      </c>
      <c r="I176" s="53">
        <f>+SUMIF(Rohdaten!$B$1:'Rohdaten'!$B$65536,"&lt;"&amp;B176,Rohdaten!$B$1:'Rohdaten'!$B$65536)</f>
        <v>2677568.58</v>
      </c>
      <c r="K176" s="45"/>
      <c r="L176" s="45"/>
    </row>
    <row r="177" spans="1:12" x14ac:dyDescent="0.2">
      <c r="A177" s="56">
        <f t="shared" si="12"/>
        <v>1398987.907500003</v>
      </c>
      <c r="B177" s="56">
        <f t="shared" si="11"/>
        <v>1406982.034000003</v>
      </c>
      <c r="C177" s="57">
        <f>+H177-SUM(C$2:C176)</f>
        <v>0</v>
      </c>
      <c r="D177" s="58">
        <f t="shared" si="9"/>
        <v>0</v>
      </c>
      <c r="E177" s="59">
        <f>+I177-SUM(E$2:E176)</f>
        <v>0</v>
      </c>
      <c r="F177" s="60">
        <f t="shared" si="10"/>
        <v>0</v>
      </c>
      <c r="H177" s="52">
        <f>+COUNTIF(Rohdaten!$B$1:'Rohdaten'!$B$65536,"&lt;"&amp;B177)</f>
        <v>211</v>
      </c>
      <c r="I177" s="53">
        <f>+SUMIF(Rohdaten!$B$1:'Rohdaten'!$B$65536,"&lt;"&amp;B177,Rohdaten!$B$1:'Rohdaten'!$B$65536)</f>
        <v>2677568.58</v>
      </c>
      <c r="K177" s="45"/>
      <c r="L177" s="45"/>
    </row>
    <row r="178" spans="1:12" x14ac:dyDescent="0.2">
      <c r="A178" s="56">
        <f t="shared" si="12"/>
        <v>1406982.044000003</v>
      </c>
      <c r="B178" s="56">
        <f t="shared" si="11"/>
        <v>1414976.170500003</v>
      </c>
      <c r="C178" s="57">
        <f>+H178-SUM(C$2:C177)</f>
        <v>0</v>
      </c>
      <c r="D178" s="58">
        <f t="shared" si="9"/>
        <v>0</v>
      </c>
      <c r="E178" s="59">
        <f>+I178-SUM(E$2:E177)</f>
        <v>0</v>
      </c>
      <c r="F178" s="60">
        <f t="shared" si="10"/>
        <v>0</v>
      </c>
      <c r="H178" s="52">
        <f>+COUNTIF(Rohdaten!$B$1:'Rohdaten'!$B$65536,"&lt;"&amp;B178)</f>
        <v>211</v>
      </c>
      <c r="I178" s="53">
        <f>+SUMIF(Rohdaten!$B$1:'Rohdaten'!$B$65536,"&lt;"&amp;B178,Rohdaten!$B$1:'Rohdaten'!$B$65536)</f>
        <v>2677568.58</v>
      </c>
      <c r="K178" s="45"/>
      <c r="L178" s="45"/>
    </row>
    <row r="179" spans="1:12" x14ac:dyDescent="0.2">
      <c r="A179" s="56">
        <f t="shared" si="12"/>
        <v>1414976.180500003</v>
      </c>
      <c r="B179" s="56">
        <f t="shared" si="11"/>
        <v>1422970.3070000031</v>
      </c>
      <c r="C179" s="57">
        <f>+H179-SUM(C$2:C178)</f>
        <v>0</v>
      </c>
      <c r="D179" s="58">
        <f t="shared" si="9"/>
        <v>0</v>
      </c>
      <c r="E179" s="59">
        <f>+I179-SUM(E$2:E178)</f>
        <v>0</v>
      </c>
      <c r="F179" s="60">
        <f t="shared" si="10"/>
        <v>0</v>
      </c>
      <c r="H179" s="52">
        <f>+COUNTIF(Rohdaten!$B$1:'Rohdaten'!$B$65536,"&lt;"&amp;B179)</f>
        <v>211</v>
      </c>
      <c r="I179" s="53">
        <f>+SUMIF(Rohdaten!$B$1:'Rohdaten'!$B$65536,"&lt;"&amp;B179,Rohdaten!$B$1:'Rohdaten'!$B$65536)</f>
        <v>2677568.58</v>
      </c>
      <c r="K179" s="45"/>
      <c r="L179" s="45"/>
    </row>
    <row r="180" spans="1:12" x14ac:dyDescent="0.2">
      <c r="A180" s="56">
        <f t="shared" si="12"/>
        <v>1422970.3170000031</v>
      </c>
      <c r="B180" s="56">
        <f t="shared" si="11"/>
        <v>1430964.4435000031</v>
      </c>
      <c r="C180" s="57">
        <f>+H180-SUM(C$2:C179)</f>
        <v>0</v>
      </c>
      <c r="D180" s="58">
        <f t="shared" si="9"/>
        <v>0</v>
      </c>
      <c r="E180" s="59">
        <f>+I180-SUM(E$2:E179)</f>
        <v>0</v>
      </c>
      <c r="F180" s="60">
        <f t="shared" si="10"/>
        <v>0</v>
      </c>
      <c r="H180" s="52">
        <f>+COUNTIF(Rohdaten!$B$1:'Rohdaten'!$B$65536,"&lt;"&amp;B180)</f>
        <v>211</v>
      </c>
      <c r="I180" s="53">
        <f>+SUMIF(Rohdaten!$B$1:'Rohdaten'!$B$65536,"&lt;"&amp;B180,Rohdaten!$B$1:'Rohdaten'!$B$65536)</f>
        <v>2677568.58</v>
      </c>
      <c r="K180" s="45"/>
      <c r="L180" s="45"/>
    </row>
    <row r="181" spans="1:12" x14ac:dyDescent="0.2">
      <c r="A181" s="56">
        <f t="shared" si="12"/>
        <v>1430964.4535000031</v>
      </c>
      <c r="B181" s="56">
        <f t="shared" si="11"/>
        <v>1438958.5800000031</v>
      </c>
      <c r="C181" s="57">
        <f>+H181-SUM(C$2:C180)</f>
        <v>0</v>
      </c>
      <c r="D181" s="58">
        <f t="shared" si="9"/>
        <v>0</v>
      </c>
      <c r="E181" s="59">
        <f>+I181-SUM(E$2:E180)</f>
        <v>0</v>
      </c>
      <c r="F181" s="60">
        <f t="shared" si="10"/>
        <v>0</v>
      </c>
      <c r="H181" s="52">
        <f>+COUNTIF(Rohdaten!$B$1:'Rohdaten'!$B$65536,"&lt;"&amp;B181)</f>
        <v>211</v>
      </c>
      <c r="I181" s="53">
        <f>+SUMIF(Rohdaten!$B$1:'Rohdaten'!$B$65536,"&lt;"&amp;B181,Rohdaten!$B$1:'Rohdaten'!$B$65536)</f>
        <v>2677568.58</v>
      </c>
      <c r="K181" s="45"/>
      <c r="L181" s="45"/>
    </row>
    <row r="182" spans="1:12" x14ac:dyDescent="0.2">
      <c r="A182" s="56">
        <f t="shared" si="12"/>
        <v>1438958.5900000031</v>
      </c>
      <c r="B182" s="56">
        <f t="shared" si="11"/>
        <v>1446952.7165000031</v>
      </c>
      <c r="C182" s="57">
        <f>+H182-SUM(C$2:C181)</f>
        <v>0</v>
      </c>
      <c r="D182" s="58">
        <f t="shared" si="9"/>
        <v>0</v>
      </c>
      <c r="E182" s="59">
        <f>+I182-SUM(E$2:E181)</f>
        <v>0</v>
      </c>
      <c r="F182" s="60">
        <f t="shared" si="10"/>
        <v>0</v>
      </c>
      <c r="H182" s="52">
        <f>+COUNTIF(Rohdaten!$B$1:'Rohdaten'!$B$65536,"&lt;"&amp;B182)</f>
        <v>211</v>
      </c>
      <c r="I182" s="53">
        <f>+SUMIF(Rohdaten!$B$1:'Rohdaten'!$B$65536,"&lt;"&amp;B182,Rohdaten!$B$1:'Rohdaten'!$B$65536)</f>
        <v>2677568.58</v>
      </c>
      <c r="K182" s="45"/>
      <c r="L182" s="45"/>
    </row>
    <row r="183" spans="1:12" x14ac:dyDescent="0.2">
      <c r="A183" s="56">
        <f t="shared" si="12"/>
        <v>1446952.7265000031</v>
      </c>
      <c r="B183" s="56">
        <f t="shared" si="11"/>
        <v>1454946.8530000031</v>
      </c>
      <c r="C183" s="57">
        <f>+H183-SUM(C$2:C182)</f>
        <v>0</v>
      </c>
      <c r="D183" s="58">
        <f t="shared" si="9"/>
        <v>0</v>
      </c>
      <c r="E183" s="59">
        <f>+I183-SUM(E$2:E182)</f>
        <v>0</v>
      </c>
      <c r="F183" s="60">
        <f t="shared" si="10"/>
        <v>0</v>
      </c>
      <c r="H183" s="52">
        <f>+COUNTIF(Rohdaten!$B$1:'Rohdaten'!$B$65536,"&lt;"&amp;B183)</f>
        <v>211</v>
      </c>
      <c r="I183" s="53">
        <f>+SUMIF(Rohdaten!$B$1:'Rohdaten'!$B$65536,"&lt;"&amp;B183,Rohdaten!$B$1:'Rohdaten'!$B$65536)</f>
        <v>2677568.58</v>
      </c>
      <c r="K183" s="45"/>
      <c r="L183" s="45"/>
    </row>
    <row r="184" spans="1:12" x14ac:dyDescent="0.2">
      <c r="A184" s="56">
        <f t="shared" si="12"/>
        <v>1454946.8630000032</v>
      </c>
      <c r="B184" s="56">
        <f t="shared" si="11"/>
        <v>1462940.9895000032</v>
      </c>
      <c r="C184" s="57">
        <f>+H184-SUM(C$2:C183)</f>
        <v>0</v>
      </c>
      <c r="D184" s="58">
        <f t="shared" si="9"/>
        <v>0</v>
      </c>
      <c r="E184" s="59">
        <f>+I184-SUM(E$2:E183)</f>
        <v>0</v>
      </c>
      <c r="F184" s="60">
        <f t="shared" si="10"/>
        <v>0</v>
      </c>
      <c r="H184" s="52">
        <f>+COUNTIF(Rohdaten!$B$1:'Rohdaten'!$B$65536,"&lt;"&amp;B184)</f>
        <v>211</v>
      </c>
      <c r="I184" s="53">
        <f>+SUMIF(Rohdaten!$B$1:'Rohdaten'!$B$65536,"&lt;"&amp;B184,Rohdaten!$B$1:'Rohdaten'!$B$65536)</f>
        <v>2677568.58</v>
      </c>
      <c r="K184" s="45"/>
      <c r="L184" s="45"/>
    </row>
    <row r="185" spans="1:12" x14ac:dyDescent="0.2">
      <c r="A185" s="56">
        <f t="shared" si="12"/>
        <v>1462940.9995000032</v>
      </c>
      <c r="B185" s="56">
        <f t="shared" si="11"/>
        <v>1470935.1260000032</v>
      </c>
      <c r="C185" s="57">
        <f>+H185-SUM(C$2:C184)</f>
        <v>0</v>
      </c>
      <c r="D185" s="58">
        <f t="shared" si="9"/>
        <v>0</v>
      </c>
      <c r="E185" s="59">
        <f>+I185-SUM(E$2:E184)</f>
        <v>0</v>
      </c>
      <c r="F185" s="60">
        <f t="shared" si="10"/>
        <v>0</v>
      </c>
      <c r="H185" s="52">
        <f>+COUNTIF(Rohdaten!$B$1:'Rohdaten'!$B$65536,"&lt;"&amp;B185)</f>
        <v>211</v>
      </c>
      <c r="I185" s="53">
        <f>+SUMIF(Rohdaten!$B$1:'Rohdaten'!$B$65536,"&lt;"&amp;B185,Rohdaten!$B$1:'Rohdaten'!$B$65536)</f>
        <v>2677568.58</v>
      </c>
      <c r="K185" s="45"/>
      <c r="L185" s="45"/>
    </row>
    <row r="186" spans="1:12" x14ac:dyDescent="0.2">
      <c r="A186" s="56">
        <f t="shared" si="12"/>
        <v>1470935.1360000032</v>
      </c>
      <c r="B186" s="56">
        <f t="shared" si="11"/>
        <v>1478929.2625000032</v>
      </c>
      <c r="C186" s="57">
        <f>+H186-SUM(C$2:C185)</f>
        <v>0</v>
      </c>
      <c r="D186" s="58">
        <f t="shared" si="9"/>
        <v>0</v>
      </c>
      <c r="E186" s="59">
        <f>+I186-SUM(E$2:E185)</f>
        <v>0</v>
      </c>
      <c r="F186" s="60">
        <f t="shared" si="10"/>
        <v>0</v>
      </c>
      <c r="H186" s="52">
        <f>+COUNTIF(Rohdaten!$B$1:'Rohdaten'!$B$65536,"&lt;"&amp;B186)</f>
        <v>211</v>
      </c>
      <c r="I186" s="53">
        <f>+SUMIF(Rohdaten!$B$1:'Rohdaten'!$B$65536,"&lt;"&amp;B186,Rohdaten!$B$1:'Rohdaten'!$B$65536)</f>
        <v>2677568.58</v>
      </c>
      <c r="K186" s="45"/>
      <c r="L186" s="45"/>
    </row>
    <row r="187" spans="1:12" x14ac:dyDescent="0.2">
      <c r="A187" s="56">
        <f t="shared" si="12"/>
        <v>1478929.2725000032</v>
      </c>
      <c r="B187" s="56">
        <f t="shared" si="11"/>
        <v>1486923.3990000032</v>
      </c>
      <c r="C187" s="57">
        <f>+H187-SUM(C$2:C186)</f>
        <v>0</v>
      </c>
      <c r="D187" s="58">
        <f t="shared" si="9"/>
        <v>0</v>
      </c>
      <c r="E187" s="59">
        <f>+I187-SUM(E$2:E186)</f>
        <v>0</v>
      </c>
      <c r="F187" s="60">
        <f t="shared" si="10"/>
        <v>0</v>
      </c>
      <c r="H187" s="52">
        <f>+COUNTIF(Rohdaten!$B$1:'Rohdaten'!$B$65536,"&lt;"&amp;B187)</f>
        <v>211</v>
      </c>
      <c r="I187" s="53">
        <f>+SUMIF(Rohdaten!$B$1:'Rohdaten'!$B$65536,"&lt;"&amp;B187,Rohdaten!$B$1:'Rohdaten'!$B$65536)</f>
        <v>2677568.58</v>
      </c>
      <c r="K187" s="45"/>
      <c r="L187" s="45"/>
    </row>
    <row r="188" spans="1:12" x14ac:dyDescent="0.2">
      <c r="A188" s="56">
        <f t="shared" si="12"/>
        <v>1486923.4090000032</v>
      </c>
      <c r="B188" s="56">
        <f t="shared" si="11"/>
        <v>1494917.5355000033</v>
      </c>
      <c r="C188" s="57">
        <f>+H188-SUM(C$2:C187)</f>
        <v>0</v>
      </c>
      <c r="D188" s="58">
        <f t="shared" si="9"/>
        <v>0</v>
      </c>
      <c r="E188" s="59">
        <f>+I188-SUM(E$2:E187)</f>
        <v>0</v>
      </c>
      <c r="F188" s="60">
        <f t="shared" si="10"/>
        <v>0</v>
      </c>
      <c r="H188" s="52">
        <f>+COUNTIF(Rohdaten!$B$1:'Rohdaten'!$B$65536,"&lt;"&amp;B188)</f>
        <v>211</v>
      </c>
      <c r="I188" s="53">
        <f>+SUMIF(Rohdaten!$B$1:'Rohdaten'!$B$65536,"&lt;"&amp;B188,Rohdaten!$B$1:'Rohdaten'!$B$65536)</f>
        <v>2677568.58</v>
      </c>
      <c r="K188" s="45"/>
      <c r="L188" s="45"/>
    </row>
    <row r="189" spans="1:12" x14ac:dyDescent="0.2">
      <c r="A189" s="56">
        <f t="shared" si="12"/>
        <v>1494917.5455000033</v>
      </c>
      <c r="B189" s="56">
        <f t="shared" si="11"/>
        <v>1502911.6720000033</v>
      </c>
      <c r="C189" s="57">
        <f>+H189-SUM(C$2:C188)</f>
        <v>0</v>
      </c>
      <c r="D189" s="58">
        <f t="shared" si="9"/>
        <v>0</v>
      </c>
      <c r="E189" s="59">
        <f>+I189-SUM(E$2:E188)</f>
        <v>0</v>
      </c>
      <c r="F189" s="60">
        <f t="shared" si="10"/>
        <v>0</v>
      </c>
      <c r="H189" s="52">
        <f>+COUNTIF(Rohdaten!$B$1:'Rohdaten'!$B$65536,"&lt;"&amp;B189)</f>
        <v>211</v>
      </c>
      <c r="I189" s="53">
        <f>+SUMIF(Rohdaten!$B$1:'Rohdaten'!$B$65536,"&lt;"&amp;B189,Rohdaten!$B$1:'Rohdaten'!$B$65536)</f>
        <v>2677568.58</v>
      </c>
      <c r="K189" s="45"/>
      <c r="L189" s="45"/>
    </row>
    <row r="190" spans="1:12" x14ac:dyDescent="0.2">
      <c r="A190" s="56">
        <f t="shared" si="12"/>
        <v>1502911.6820000033</v>
      </c>
      <c r="B190" s="56">
        <f t="shared" si="11"/>
        <v>1510905.8085000033</v>
      </c>
      <c r="C190" s="57">
        <f>+H190-SUM(C$2:C189)</f>
        <v>0</v>
      </c>
      <c r="D190" s="58">
        <f t="shared" si="9"/>
        <v>0</v>
      </c>
      <c r="E190" s="59">
        <f>+I190-SUM(E$2:E189)</f>
        <v>0</v>
      </c>
      <c r="F190" s="60">
        <f t="shared" si="10"/>
        <v>0</v>
      </c>
      <c r="H190" s="52">
        <f>+COUNTIF(Rohdaten!$B$1:'Rohdaten'!$B$65536,"&lt;"&amp;B190)</f>
        <v>211</v>
      </c>
      <c r="I190" s="53">
        <f>+SUMIF(Rohdaten!$B$1:'Rohdaten'!$B$65536,"&lt;"&amp;B190,Rohdaten!$B$1:'Rohdaten'!$B$65536)</f>
        <v>2677568.58</v>
      </c>
      <c r="K190" s="45"/>
      <c r="L190" s="45"/>
    </row>
    <row r="191" spans="1:12" x14ac:dyDescent="0.2">
      <c r="A191" s="56">
        <f t="shared" si="12"/>
        <v>1510905.8185000033</v>
      </c>
      <c r="B191" s="56">
        <f t="shared" si="11"/>
        <v>1518899.9450000033</v>
      </c>
      <c r="C191" s="57">
        <f>+H191-SUM(C$2:C190)</f>
        <v>0</v>
      </c>
      <c r="D191" s="58">
        <f t="shared" si="9"/>
        <v>0</v>
      </c>
      <c r="E191" s="59">
        <f>+I191-SUM(E$2:E190)</f>
        <v>0</v>
      </c>
      <c r="F191" s="60">
        <f t="shared" si="10"/>
        <v>0</v>
      </c>
      <c r="H191" s="52">
        <f>+COUNTIF(Rohdaten!$B$1:'Rohdaten'!$B$65536,"&lt;"&amp;B191)</f>
        <v>211</v>
      </c>
      <c r="I191" s="53">
        <f>+SUMIF(Rohdaten!$B$1:'Rohdaten'!$B$65536,"&lt;"&amp;B191,Rohdaten!$B$1:'Rohdaten'!$B$65536)</f>
        <v>2677568.58</v>
      </c>
      <c r="K191" s="45"/>
      <c r="L191" s="45"/>
    </row>
    <row r="192" spans="1:12" x14ac:dyDescent="0.2">
      <c r="A192" s="56">
        <f t="shared" si="12"/>
        <v>1518899.9550000033</v>
      </c>
      <c r="B192" s="56">
        <f t="shared" si="11"/>
        <v>1526894.0815000033</v>
      </c>
      <c r="C192" s="57">
        <f>+H192-SUM(C$2:C191)</f>
        <v>0</v>
      </c>
      <c r="D192" s="58">
        <f t="shared" si="9"/>
        <v>0</v>
      </c>
      <c r="E192" s="59">
        <f>+I192-SUM(E$2:E191)</f>
        <v>0</v>
      </c>
      <c r="F192" s="60">
        <f t="shared" si="10"/>
        <v>0</v>
      </c>
      <c r="H192" s="52">
        <f>+COUNTIF(Rohdaten!$B$1:'Rohdaten'!$B$65536,"&lt;"&amp;B192)</f>
        <v>211</v>
      </c>
      <c r="I192" s="53">
        <f>+SUMIF(Rohdaten!$B$1:'Rohdaten'!$B$65536,"&lt;"&amp;B192,Rohdaten!$B$1:'Rohdaten'!$B$65536)</f>
        <v>2677568.58</v>
      </c>
      <c r="K192" s="45"/>
      <c r="L192" s="45"/>
    </row>
    <row r="193" spans="1:12" x14ac:dyDescent="0.2">
      <c r="A193" s="56">
        <f t="shared" si="12"/>
        <v>1526894.0915000034</v>
      </c>
      <c r="B193" s="56">
        <f t="shared" si="11"/>
        <v>1534888.2180000034</v>
      </c>
      <c r="C193" s="57">
        <f>+H193-SUM(C$2:C192)</f>
        <v>0</v>
      </c>
      <c r="D193" s="58">
        <f t="shared" si="9"/>
        <v>0</v>
      </c>
      <c r="E193" s="59">
        <f>+I193-SUM(E$2:E192)</f>
        <v>0</v>
      </c>
      <c r="F193" s="60">
        <f t="shared" si="10"/>
        <v>0</v>
      </c>
      <c r="H193" s="52">
        <f>+COUNTIF(Rohdaten!$B$1:'Rohdaten'!$B$65536,"&lt;"&amp;B193)</f>
        <v>211</v>
      </c>
      <c r="I193" s="53">
        <f>+SUMIF(Rohdaten!$B$1:'Rohdaten'!$B$65536,"&lt;"&amp;B193,Rohdaten!$B$1:'Rohdaten'!$B$65536)</f>
        <v>2677568.58</v>
      </c>
      <c r="K193" s="45"/>
      <c r="L193" s="45"/>
    </row>
    <row r="194" spans="1:12" x14ac:dyDescent="0.2">
      <c r="A194" s="56">
        <f t="shared" si="12"/>
        <v>1534888.2280000034</v>
      </c>
      <c r="B194" s="56">
        <f t="shared" si="11"/>
        <v>1542882.3545000034</v>
      </c>
      <c r="C194" s="57">
        <f>+H194-SUM(C$2:C193)</f>
        <v>0</v>
      </c>
      <c r="D194" s="58">
        <f t="shared" ref="D194:D257" si="13">+C194/MAX($H:$H)</f>
        <v>0</v>
      </c>
      <c r="E194" s="59">
        <f>+I194-SUM(E$2:E193)</f>
        <v>0</v>
      </c>
      <c r="F194" s="60">
        <f t="shared" ref="F194:F257" si="14">+E194/MAX($I:$I)</f>
        <v>0</v>
      </c>
      <c r="H194" s="52">
        <f>+COUNTIF(Rohdaten!$B$1:'Rohdaten'!$B$65536,"&lt;"&amp;B194)</f>
        <v>211</v>
      </c>
      <c r="I194" s="53">
        <f>+SUMIF(Rohdaten!$B$1:'Rohdaten'!$B$65536,"&lt;"&amp;B194,Rohdaten!$B$1:'Rohdaten'!$B$65536)</f>
        <v>2677568.58</v>
      </c>
      <c r="K194" s="45"/>
      <c r="L194" s="45"/>
    </row>
    <row r="195" spans="1:12" x14ac:dyDescent="0.2">
      <c r="A195" s="56">
        <f t="shared" si="12"/>
        <v>1542882.3645000034</v>
      </c>
      <c r="B195" s="56">
        <f t="shared" si="11"/>
        <v>1550876.4910000034</v>
      </c>
      <c r="C195" s="57">
        <f>+H195-SUM(C$2:C194)</f>
        <v>0</v>
      </c>
      <c r="D195" s="58">
        <f t="shared" si="13"/>
        <v>0</v>
      </c>
      <c r="E195" s="59">
        <f>+I195-SUM(E$2:E194)</f>
        <v>0</v>
      </c>
      <c r="F195" s="60">
        <f t="shared" si="14"/>
        <v>0</v>
      </c>
      <c r="H195" s="52">
        <f>+COUNTIF(Rohdaten!$B$1:'Rohdaten'!$B$65536,"&lt;"&amp;B195)</f>
        <v>211</v>
      </c>
      <c r="I195" s="53">
        <f>+SUMIF(Rohdaten!$B$1:'Rohdaten'!$B$65536,"&lt;"&amp;B195,Rohdaten!$B$1:'Rohdaten'!$B$65536)</f>
        <v>2677568.58</v>
      </c>
      <c r="K195" s="45"/>
      <c r="L195" s="45"/>
    </row>
    <row r="196" spans="1:12" x14ac:dyDescent="0.2">
      <c r="A196" s="56">
        <f t="shared" si="12"/>
        <v>1550876.5010000034</v>
      </c>
      <c r="B196" s="56">
        <f t="shared" ref="B196:B259" si="15">+B195+$L$10</f>
        <v>1558870.6275000034</v>
      </c>
      <c r="C196" s="57">
        <f>+H196-SUM(C$2:C195)</f>
        <v>0</v>
      </c>
      <c r="D196" s="58">
        <f t="shared" si="13"/>
        <v>0</v>
      </c>
      <c r="E196" s="59">
        <f>+I196-SUM(E$2:E195)</f>
        <v>0</v>
      </c>
      <c r="F196" s="60">
        <f t="shared" si="14"/>
        <v>0</v>
      </c>
      <c r="H196" s="52">
        <f>+COUNTIF(Rohdaten!$B$1:'Rohdaten'!$B$65536,"&lt;"&amp;B196)</f>
        <v>211</v>
      </c>
      <c r="I196" s="53">
        <f>+SUMIF(Rohdaten!$B$1:'Rohdaten'!$B$65536,"&lt;"&amp;B196,Rohdaten!$B$1:'Rohdaten'!$B$65536)</f>
        <v>2677568.58</v>
      </c>
      <c r="K196" s="45"/>
      <c r="L196" s="45"/>
    </row>
    <row r="197" spans="1:12" x14ac:dyDescent="0.2">
      <c r="A197" s="56">
        <f t="shared" ref="A197:A260" si="16">+B196+0.01</f>
        <v>1558870.6375000034</v>
      </c>
      <c r="B197" s="56">
        <f t="shared" si="15"/>
        <v>1566864.7640000035</v>
      </c>
      <c r="C197" s="57">
        <f>+H197-SUM(C$2:C196)</f>
        <v>0</v>
      </c>
      <c r="D197" s="58">
        <f t="shared" si="13"/>
        <v>0</v>
      </c>
      <c r="E197" s="59">
        <f>+I197-SUM(E$2:E196)</f>
        <v>0</v>
      </c>
      <c r="F197" s="60">
        <f t="shared" si="14"/>
        <v>0</v>
      </c>
      <c r="H197" s="52">
        <f>+COUNTIF(Rohdaten!$B$1:'Rohdaten'!$B$65536,"&lt;"&amp;B197)</f>
        <v>211</v>
      </c>
      <c r="I197" s="53">
        <f>+SUMIF(Rohdaten!$B$1:'Rohdaten'!$B$65536,"&lt;"&amp;B197,Rohdaten!$B$1:'Rohdaten'!$B$65536)</f>
        <v>2677568.58</v>
      </c>
      <c r="K197" s="45"/>
      <c r="L197" s="45"/>
    </row>
    <row r="198" spans="1:12" x14ac:dyDescent="0.2">
      <c r="A198" s="56">
        <f t="shared" si="16"/>
        <v>1566864.7740000035</v>
      </c>
      <c r="B198" s="56">
        <f t="shared" si="15"/>
        <v>1574858.9005000035</v>
      </c>
      <c r="C198" s="57">
        <f>+H198-SUM(C$2:C197)</f>
        <v>0</v>
      </c>
      <c r="D198" s="58">
        <f t="shared" si="13"/>
        <v>0</v>
      </c>
      <c r="E198" s="59">
        <f>+I198-SUM(E$2:E197)</f>
        <v>0</v>
      </c>
      <c r="F198" s="60">
        <f t="shared" si="14"/>
        <v>0</v>
      </c>
      <c r="H198" s="52">
        <f>+COUNTIF(Rohdaten!$B$1:'Rohdaten'!$B$65536,"&lt;"&amp;B198)</f>
        <v>211</v>
      </c>
      <c r="I198" s="53">
        <f>+SUMIF(Rohdaten!$B$1:'Rohdaten'!$B$65536,"&lt;"&amp;B198,Rohdaten!$B$1:'Rohdaten'!$B$65536)</f>
        <v>2677568.58</v>
      </c>
      <c r="K198" s="45"/>
      <c r="L198" s="45"/>
    </row>
    <row r="199" spans="1:12" x14ac:dyDescent="0.2">
      <c r="A199" s="56">
        <f t="shared" si="16"/>
        <v>1574858.9105000035</v>
      </c>
      <c r="B199" s="56">
        <f t="shared" si="15"/>
        <v>1582853.0370000035</v>
      </c>
      <c r="C199" s="57">
        <f>+H199-SUM(C$2:C198)</f>
        <v>0</v>
      </c>
      <c r="D199" s="58">
        <f t="shared" si="13"/>
        <v>0</v>
      </c>
      <c r="E199" s="59">
        <f>+I199-SUM(E$2:E198)</f>
        <v>0</v>
      </c>
      <c r="F199" s="60">
        <f t="shared" si="14"/>
        <v>0</v>
      </c>
      <c r="H199" s="52">
        <f>+COUNTIF(Rohdaten!$B$1:'Rohdaten'!$B$65536,"&lt;"&amp;B199)</f>
        <v>211</v>
      </c>
      <c r="I199" s="53">
        <f>+SUMIF(Rohdaten!$B$1:'Rohdaten'!$B$65536,"&lt;"&amp;B199,Rohdaten!$B$1:'Rohdaten'!$B$65536)</f>
        <v>2677568.58</v>
      </c>
      <c r="K199" s="45"/>
      <c r="L199" s="45"/>
    </row>
    <row r="200" spans="1:12" x14ac:dyDescent="0.2">
      <c r="A200" s="56">
        <f t="shared" si="16"/>
        <v>1582853.0470000035</v>
      </c>
      <c r="B200" s="56">
        <f t="shared" si="15"/>
        <v>1590847.1735000035</v>
      </c>
      <c r="C200" s="57">
        <f>+H200-SUM(C$2:C199)</f>
        <v>0</v>
      </c>
      <c r="D200" s="58">
        <f t="shared" si="13"/>
        <v>0</v>
      </c>
      <c r="E200" s="59">
        <f>+I200-SUM(E$2:E199)</f>
        <v>0</v>
      </c>
      <c r="F200" s="60">
        <f t="shared" si="14"/>
        <v>0</v>
      </c>
      <c r="H200" s="52">
        <f>+COUNTIF(Rohdaten!$B$1:'Rohdaten'!$B$65536,"&lt;"&amp;B200)</f>
        <v>211</v>
      </c>
      <c r="I200" s="53">
        <f>+SUMIF(Rohdaten!$B$1:'Rohdaten'!$B$65536,"&lt;"&amp;B200,Rohdaten!$B$1:'Rohdaten'!$B$65536)</f>
        <v>2677568.58</v>
      </c>
      <c r="K200" s="45"/>
      <c r="L200" s="45"/>
    </row>
    <row r="201" spans="1:12" x14ac:dyDescent="0.2">
      <c r="A201" s="56">
        <f t="shared" si="16"/>
        <v>1590847.1835000035</v>
      </c>
      <c r="B201" s="56">
        <f t="shared" si="15"/>
        <v>1598841.3100000035</v>
      </c>
      <c r="C201" s="57">
        <f>+H201-SUM(C$2:C200)</f>
        <v>0</v>
      </c>
      <c r="D201" s="58">
        <f t="shared" si="13"/>
        <v>0</v>
      </c>
      <c r="E201" s="59">
        <f>+I201-SUM(E$2:E200)</f>
        <v>0</v>
      </c>
      <c r="F201" s="60">
        <f t="shared" si="14"/>
        <v>0</v>
      </c>
      <c r="H201" s="52">
        <f>+COUNTIF(Rohdaten!$B$1:'Rohdaten'!$B$65536,"&lt;"&amp;B201)</f>
        <v>211</v>
      </c>
      <c r="I201" s="53">
        <f>+SUMIF(Rohdaten!$B$1:'Rohdaten'!$B$65536,"&lt;"&amp;B201,Rohdaten!$B$1:'Rohdaten'!$B$65536)</f>
        <v>2677568.58</v>
      </c>
      <c r="K201" s="45"/>
      <c r="L201" s="45"/>
    </row>
    <row r="202" spans="1:12" x14ac:dyDescent="0.2">
      <c r="A202" s="56">
        <f t="shared" si="16"/>
        <v>1598841.3200000036</v>
      </c>
      <c r="B202" s="56">
        <f t="shared" si="15"/>
        <v>1606835.4465000036</v>
      </c>
      <c r="C202" s="57">
        <f>+H202-SUM(C$2:C201)</f>
        <v>0</v>
      </c>
      <c r="D202" s="58">
        <f t="shared" si="13"/>
        <v>0</v>
      </c>
      <c r="E202" s="59">
        <f>+I202-SUM(E$2:E201)</f>
        <v>0</v>
      </c>
      <c r="F202" s="60">
        <f t="shared" si="14"/>
        <v>0</v>
      </c>
      <c r="H202" s="52">
        <f>+COUNTIF(Rohdaten!$B$1:'Rohdaten'!$B$65536,"&lt;"&amp;B202)</f>
        <v>211</v>
      </c>
      <c r="I202" s="53">
        <f>+SUMIF(Rohdaten!$B$1:'Rohdaten'!$B$65536,"&lt;"&amp;B202,Rohdaten!$B$1:'Rohdaten'!$B$65536)</f>
        <v>2677568.58</v>
      </c>
      <c r="K202" s="45"/>
      <c r="L202" s="45"/>
    </row>
    <row r="203" spans="1:12" x14ac:dyDescent="0.2">
      <c r="A203" s="56">
        <f t="shared" si="16"/>
        <v>1606835.4565000036</v>
      </c>
      <c r="B203" s="56">
        <f t="shared" si="15"/>
        <v>1614829.5830000036</v>
      </c>
      <c r="C203" s="57">
        <f>+H203-SUM(C$2:C202)</f>
        <v>0</v>
      </c>
      <c r="D203" s="58">
        <f t="shared" si="13"/>
        <v>0</v>
      </c>
      <c r="E203" s="59">
        <f>+I203-SUM(E$2:E202)</f>
        <v>0</v>
      </c>
      <c r="F203" s="60">
        <f t="shared" si="14"/>
        <v>0</v>
      </c>
      <c r="H203" s="52">
        <f>+COUNTIF(Rohdaten!$B$1:'Rohdaten'!$B$65536,"&lt;"&amp;B203)</f>
        <v>211</v>
      </c>
      <c r="I203" s="53">
        <f>+SUMIF(Rohdaten!$B$1:'Rohdaten'!$B$65536,"&lt;"&amp;B203,Rohdaten!$B$1:'Rohdaten'!$B$65536)</f>
        <v>2677568.58</v>
      </c>
      <c r="K203" s="45"/>
      <c r="L203" s="45"/>
    </row>
    <row r="204" spans="1:12" x14ac:dyDescent="0.2">
      <c r="A204" s="56">
        <f t="shared" si="16"/>
        <v>1614829.5930000036</v>
      </c>
      <c r="B204" s="56">
        <f t="shared" si="15"/>
        <v>1622823.7195000036</v>
      </c>
      <c r="C204" s="57">
        <f>+H204-SUM(C$2:C203)</f>
        <v>0</v>
      </c>
      <c r="D204" s="58">
        <f t="shared" si="13"/>
        <v>0</v>
      </c>
      <c r="E204" s="59">
        <f>+I204-SUM(E$2:E203)</f>
        <v>0</v>
      </c>
      <c r="F204" s="60">
        <f t="shared" si="14"/>
        <v>0</v>
      </c>
      <c r="H204" s="52">
        <f>+COUNTIF(Rohdaten!$B$1:'Rohdaten'!$B$65536,"&lt;"&amp;B204)</f>
        <v>211</v>
      </c>
      <c r="I204" s="53">
        <f>+SUMIF(Rohdaten!$B$1:'Rohdaten'!$B$65536,"&lt;"&amp;B204,Rohdaten!$B$1:'Rohdaten'!$B$65536)</f>
        <v>2677568.58</v>
      </c>
      <c r="K204" s="45"/>
      <c r="L204" s="45"/>
    </row>
    <row r="205" spans="1:12" x14ac:dyDescent="0.2">
      <c r="A205" s="56">
        <f t="shared" si="16"/>
        <v>1622823.7295000036</v>
      </c>
      <c r="B205" s="56">
        <f t="shared" si="15"/>
        <v>1630817.8560000036</v>
      </c>
      <c r="C205" s="57">
        <f>+H205-SUM(C$2:C204)</f>
        <v>0</v>
      </c>
      <c r="D205" s="58">
        <f t="shared" si="13"/>
        <v>0</v>
      </c>
      <c r="E205" s="59">
        <f>+I205-SUM(E$2:E204)</f>
        <v>0</v>
      </c>
      <c r="F205" s="60">
        <f t="shared" si="14"/>
        <v>0</v>
      </c>
      <c r="H205" s="52">
        <f>+COUNTIF(Rohdaten!$B$1:'Rohdaten'!$B$65536,"&lt;"&amp;B205)</f>
        <v>211</v>
      </c>
      <c r="I205" s="53">
        <f>+SUMIF(Rohdaten!$B$1:'Rohdaten'!$B$65536,"&lt;"&amp;B205,Rohdaten!$B$1:'Rohdaten'!$B$65536)</f>
        <v>2677568.58</v>
      </c>
      <c r="K205" s="45"/>
      <c r="L205" s="45"/>
    </row>
    <row r="206" spans="1:12" x14ac:dyDescent="0.2">
      <c r="A206" s="56">
        <f t="shared" si="16"/>
        <v>1630817.8660000036</v>
      </c>
      <c r="B206" s="56">
        <f t="shared" si="15"/>
        <v>1638811.9925000037</v>
      </c>
      <c r="C206" s="57">
        <f>+H206-SUM(C$2:C205)</f>
        <v>0</v>
      </c>
      <c r="D206" s="58">
        <f t="shared" si="13"/>
        <v>0</v>
      </c>
      <c r="E206" s="59">
        <f>+I206-SUM(E$2:E205)</f>
        <v>0</v>
      </c>
      <c r="F206" s="60">
        <f t="shared" si="14"/>
        <v>0</v>
      </c>
      <c r="H206" s="52">
        <f>+COUNTIF(Rohdaten!$B$1:'Rohdaten'!$B$65536,"&lt;"&amp;B206)</f>
        <v>211</v>
      </c>
      <c r="I206" s="53">
        <f>+SUMIF(Rohdaten!$B$1:'Rohdaten'!$B$65536,"&lt;"&amp;B206,Rohdaten!$B$1:'Rohdaten'!$B$65536)</f>
        <v>2677568.58</v>
      </c>
      <c r="K206" s="45"/>
      <c r="L206" s="45"/>
    </row>
    <row r="207" spans="1:12" x14ac:dyDescent="0.2">
      <c r="A207" s="56">
        <f t="shared" si="16"/>
        <v>1638812.0025000037</v>
      </c>
      <c r="B207" s="56">
        <f t="shared" si="15"/>
        <v>1646806.1290000037</v>
      </c>
      <c r="C207" s="57">
        <f>+H207-SUM(C$2:C206)</f>
        <v>0</v>
      </c>
      <c r="D207" s="58">
        <f t="shared" si="13"/>
        <v>0</v>
      </c>
      <c r="E207" s="59">
        <f>+I207-SUM(E$2:E206)</f>
        <v>0</v>
      </c>
      <c r="F207" s="60">
        <f t="shared" si="14"/>
        <v>0</v>
      </c>
      <c r="H207" s="52">
        <f>+COUNTIF(Rohdaten!$B$1:'Rohdaten'!$B$65536,"&lt;"&amp;B207)</f>
        <v>211</v>
      </c>
      <c r="I207" s="53">
        <f>+SUMIF(Rohdaten!$B$1:'Rohdaten'!$B$65536,"&lt;"&amp;B207,Rohdaten!$B$1:'Rohdaten'!$B$65536)</f>
        <v>2677568.58</v>
      </c>
      <c r="K207" s="45"/>
      <c r="L207" s="45"/>
    </row>
    <row r="208" spans="1:12" x14ac:dyDescent="0.2">
      <c r="A208" s="56">
        <f t="shared" si="16"/>
        <v>1646806.1390000037</v>
      </c>
      <c r="B208" s="56">
        <f t="shared" si="15"/>
        <v>1654800.2655000037</v>
      </c>
      <c r="C208" s="57">
        <f>+H208-SUM(C$2:C207)</f>
        <v>0</v>
      </c>
      <c r="D208" s="58">
        <f t="shared" si="13"/>
        <v>0</v>
      </c>
      <c r="E208" s="59">
        <f>+I208-SUM(E$2:E207)</f>
        <v>0</v>
      </c>
      <c r="F208" s="60">
        <f t="shared" si="14"/>
        <v>0</v>
      </c>
      <c r="H208" s="52">
        <f>+COUNTIF(Rohdaten!$B$1:'Rohdaten'!$B$65536,"&lt;"&amp;B208)</f>
        <v>211</v>
      </c>
      <c r="I208" s="53">
        <f>+SUMIF(Rohdaten!$B$1:'Rohdaten'!$B$65536,"&lt;"&amp;B208,Rohdaten!$B$1:'Rohdaten'!$B$65536)</f>
        <v>2677568.58</v>
      </c>
      <c r="K208" s="45"/>
      <c r="L208" s="45"/>
    </row>
    <row r="209" spans="1:12" x14ac:dyDescent="0.2">
      <c r="A209" s="56">
        <f t="shared" si="16"/>
        <v>1654800.2755000037</v>
      </c>
      <c r="B209" s="56">
        <f t="shared" si="15"/>
        <v>1662794.4020000037</v>
      </c>
      <c r="C209" s="57">
        <f>+H209-SUM(C$2:C208)</f>
        <v>0</v>
      </c>
      <c r="D209" s="58">
        <f t="shared" si="13"/>
        <v>0</v>
      </c>
      <c r="E209" s="59">
        <f>+I209-SUM(E$2:E208)</f>
        <v>0</v>
      </c>
      <c r="F209" s="60">
        <f t="shared" si="14"/>
        <v>0</v>
      </c>
      <c r="H209" s="52">
        <f>+COUNTIF(Rohdaten!$B$1:'Rohdaten'!$B$65536,"&lt;"&amp;B209)</f>
        <v>211</v>
      </c>
      <c r="I209" s="53">
        <f>+SUMIF(Rohdaten!$B$1:'Rohdaten'!$B$65536,"&lt;"&amp;B209,Rohdaten!$B$1:'Rohdaten'!$B$65536)</f>
        <v>2677568.58</v>
      </c>
      <c r="K209" s="45"/>
      <c r="L209" s="45"/>
    </row>
    <row r="210" spans="1:12" x14ac:dyDescent="0.2">
      <c r="A210" s="56">
        <f t="shared" si="16"/>
        <v>1662794.4120000037</v>
      </c>
      <c r="B210" s="56">
        <f t="shared" si="15"/>
        <v>1670788.5385000037</v>
      </c>
      <c r="C210" s="57">
        <f>+H210-SUM(C$2:C209)</f>
        <v>0</v>
      </c>
      <c r="D210" s="58">
        <f t="shared" si="13"/>
        <v>0</v>
      </c>
      <c r="E210" s="59">
        <f>+I210-SUM(E$2:E209)</f>
        <v>0</v>
      </c>
      <c r="F210" s="60">
        <f t="shared" si="14"/>
        <v>0</v>
      </c>
      <c r="H210" s="52">
        <f>+COUNTIF(Rohdaten!$B$1:'Rohdaten'!$B$65536,"&lt;"&amp;B210)</f>
        <v>211</v>
      </c>
      <c r="I210" s="53">
        <f>+SUMIF(Rohdaten!$B$1:'Rohdaten'!$B$65536,"&lt;"&amp;B210,Rohdaten!$B$1:'Rohdaten'!$B$65536)</f>
        <v>2677568.58</v>
      </c>
      <c r="K210" s="45"/>
      <c r="L210" s="45"/>
    </row>
    <row r="211" spans="1:12" x14ac:dyDescent="0.2">
      <c r="A211" s="56">
        <f t="shared" si="16"/>
        <v>1670788.5485000038</v>
      </c>
      <c r="B211" s="56">
        <f t="shared" si="15"/>
        <v>1678782.6750000038</v>
      </c>
      <c r="C211" s="57">
        <f>+H211-SUM(C$2:C210)</f>
        <v>0</v>
      </c>
      <c r="D211" s="58">
        <f t="shared" si="13"/>
        <v>0</v>
      </c>
      <c r="E211" s="59">
        <f>+I211-SUM(E$2:E210)</f>
        <v>0</v>
      </c>
      <c r="F211" s="60">
        <f t="shared" si="14"/>
        <v>0</v>
      </c>
      <c r="H211" s="52">
        <f>+COUNTIF(Rohdaten!$B$1:'Rohdaten'!$B$65536,"&lt;"&amp;B211)</f>
        <v>211</v>
      </c>
      <c r="I211" s="53">
        <f>+SUMIF(Rohdaten!$B$1:'Rohdaten'!$B$65536,"&lt;"&amp;B211,Rohdaten!$B$1:'Rohdaten'!$B$65536)</f>
        <v>2677568.58</v>
      </c>
      <c r="K211" s="45"/>
      <c r="L211" s="45"/>
    </row>
    <row r="212" spans="1:12" x14ac:dyDescent="0.2">
      <c r="A212" s="56">
        <f t="shared" si="16"/>
        <v>1678782.6850000038</v>
      </c>
      <c r="B212" s="56">
        <f t="shared" si="15"/>
        <v>1686776.8115000038</v>
      </c>
      <c r="C212" s="57">
        <f>+H212-SUM(C$2:C211)</f>
        <v>0</v>
      </c>
      <c r="D212" s="58">
        <f t="shared" si="13"/>
        <v>0</v>
      </c>
      <c r="E212" s="59">
        <f>+I212-SUM(E$2:E211)</f>
        <v>0</v>
      </c>
      <c r="F212" s="60">
        <f t="shared" si="14"/>
        <v>0</v>
      </c>
      <c r="H212" s="52">
        <f>+COUNTIF(Rohdaten!$B$1:'Rohdaten'!$B$65536,"&lt;"&amp;B212)</f>
        <v>211</v>
      </c>
      <c r="I212" s="53">
        <f>+SUMIF(Rohdaten!$B$1:'Rohdaten'!$B$65536,"&lt;"&amp;B212,Rohdaten!$B$1:'Rohdaten'!$B$65536)</f>
        <v>2677568.58</v>
      </c>
      <c r="K212" s="45"/>
      <c r="L212" s="45"/>
    </row>
    <row r="213" spans="1:12" x14ac:dyDescent="0.2">
      <c r="A213" s="56">
        <f t="shared" si="16"/>
        <v>1686776.8215000038</v>
      </c>
      <c r="B213" s="56">
        <f t="shared" si="15"/>
        <v>1694770.9480000038</v>
      </c>
      <c r="C213" s="57">
        <f>+H213-SUM(C$2:C212)</f>
        <v>0</v>
      </c>
      <c r="D213" s="58">
        <f t="shared" si="13"/>
        <v>0</v>
      </c>
      <c r="E213" s="59">
        <f>+I213-SUM(E$2:E212)</f>
        <v>0</v>
      </c>
      <c r="F213" s="60">
        <f t="shared" si="14"/>
        <v>0</v>
      </c>
      <c r="H213" s="52">
        <f>+COUNTIF(Rohdaten!$B$1:'Rohdaten'!$B$65536,"&lt;"&amp;B213)</f>
        <v>211</v>
      </c>
      <c r="I213" s="53">
        <f>+SUMIF(Rohdaten!$B$1:'Rohdaten'!$B$65536,"&lt;"&amp;B213,Rohdaten!$B$1:'Rohdaten'!$B$65536)</f>
        <v>2677568.58</v>
      </c>
      <c r="K213" s="45"/>
      <c r="L213" s="45"/>
    </row>
    <row r="214" spans="1:12" x14ac:dyDescent="0.2">
      <c r="A214" s="56">
        <f t="shared" si="16"/>
        <v>1694770.9580000038</v>
      </c>
      <c r="B214" s="56">
        <f t="shared" si="15"/>
        <v>1702765.0845000038</v>
      </c>
      <c r="C214" s="57">
        <f>+H214-SUM(C$2:C213)</f>
        <v>0</v>
      </c>
      <c r="D214" s="58">
        <f t="shared" si="13"/>
        <v>0</v>
      </c>
      <c r="E214" s="59">
        <f>+I214-SUM(E$2:E213)</f>
        <v>0</v>
      </c>
      <c r="F214" s="60">
        <f t="shared" si="14"/>
        <v>0</v>
      </c>
      <c r="H214" s="52">
        <f>+COUNTIF(Rohdaten!$B$1:'Rohdaten'!$B$65536,"&lt;"&amp;B214)</f>
        <v>211</v>
      </c>
      <c r="I214" s="53">
        <f>+SUMIF(Rohdaten!$B$1:'Rohdaten'!$B$65536,"&lt;"&amp;B214,Rohdaten!$B$1:'Rohdaten'!$B$65536)</f>
        <v>2677568.58</v>
      </c>
      <c r="K214" s="45"/>
      <c r="L214" s="45"/>
    </row>
    <row r="215" spans="1:12" x14ac:dyDescent="0.2">
      <c r="A215" s="56">
        <f t="shared" si="16"/>
        <v>1702765.0945000038</v>
      </c>
      <c r="B215" s="56">
        <f t="shared" si="15"/>
        <v>1710759.2210000039</v>
      </c>
      <c r="C215" s="57">
        <f>+H215-SUM(C$2:C214)</f>
        <v>0</v>
      </c>
      <c r="D215" s="58">
        <f t="shared" si="13"/>
        <v>0</v>
      </c>
      <c r="E215" s="59">
        <f>+I215-SUM(E$2:E214)</f>
        <v>0</v>
      </c>
      <c r="F215" s="60">
        <f t="shared" si="14"/>
        <v>0</v>
      </c>
      <c r="H215" s="52">
        <f>+COUNTIF(Rohdaten!$B$1:'Rohdaten'!$B$65536,"&lt;"&amp;B215)</f>
        <v>211</v>
      </c>
      <c r="I215" s="53">
        <f>+SUMIF(Rohdaten!$B$1:'Rohdaten'!$B$65536,"&lt;"&amp;B215,Rohdaten!$B$1:'Rohdaten'!$B$65536)</f>
        <v>2677568.58</v>
      </c>
      <c r="K215" s="45"/>
      <c r="L215" s="45"/>
    </row>
    <row r="216" spans="1:12" x14ac:dyDescent="0.2">
      <c r="A216" s="56">
        <f t="shared" si="16"/>
        <v>1710759.2310000039</v>
      </c>
      <c r="B216" s="56">
        <f t="shared" si="15"/>
        <v>1718753.3575000039</v>
      </c>
      <c r="C216" s="57">
        <f>+H216-SUM(C$2:C215)</f>
        <v>0</v>
      </c>
      <c r="D216" s="58">
        <f t="shared" si="13"/>
        <v>0</v>
      </c>
      <c r="E216" s="59">
        <f>+I216-SUM(E$2:E215)</f>
        <v>0</v>
      </c>
      <c r="F216" s="60">
        <f t="shared" si="14"/>
        <v>0</v>
      </c>
      <c r="H216" s="52">
        <f>+COUNTIF(Rohdaten!$B$1:'Rohdaten'!$B$65536,"&lt;"&amp;B216)</f>
        <v>211</v>
      </c>
      <c r="I216" s="53">
        <f>+SUMIF(Rohdaten!$B$1:'Rohdaten'!$B$65536,"&lt;"&amp;B216,Rohdaten!$B$1:'Rohdaten'!$B$65536)</f>
        <v>2677568.58</v>
      </c>
      <c r="K216" s="45"/>
      <c r="L216" s="45"/>
    </row>
    <row r="217" spans="1:12" x14ac:dyDescent="0.2">
      <c r="A217" s="56">
        <f t="shared" si="16"/>
        <v>1718753.3675000039</v>
      </c>
      <c r="B217" s="56">
        <f t="shared" si="15"/>
        <v>1726747.4940000039</v>
      </c>
      <c r="C217" s="57">
        <f>+H217-SUM(C$2:C216)</f>
        <v>0</v>
      </c>
      <c r="D217" s="58">
        <f t="shared" si="13"/>
        <v>0</v>
      </c>
      <c r="E217" s="59">
        <f>+I217-SUM(E$2:E216)</f>
        <v>0</v>
      </c>
      <c r="F217" s="60">
        <f t="shared" si="14"/>
        <v>0</v>
      </c>
      <c r="H217" s="52">
        <f>+COUNTIF(Rohdaten!$B$1:'Rohdaten'!$B$65536,"&lt;"&amp;B217)</f>
        <v>211</v>
      </c>
      <c r="I217" s="53">
        <f>+SUMIF(Rohdaten!$B$1:'Rohdaten'!$B$65536,"&lt;"&amp;B217,Rohdaten!$B$1:'Rohdaten'!$B$65536)</f>
        <v>2677568.58</v>
      </c>
      <c r="K217" s="45"/>
      <c r="L217" s="45"/>
    </row>
    <row r="218" spans="1:12" x14ac:dyDescent="0.2">
      <c r="A218" s="56">
        <f t="shared" si="16"/>
        <v>1726747.5040000039</v>
      </c>
      <c r="B218" s="56">
        <f t="shared" si="15"/>
        <v>1734741.6305000039</v>
      </c>
      <c r="C218" s="57">
        <f>+H218-SUM(C$2:C217)</f>
        <v>0</v>
      </c>
      <c r="D218" s="58">
        <f t="shared" si="13"/>
        <v>0</v>
      </c>
      <c r="E218" s="59">
        <f>+I218-SUM(E$2:E217)</f>
        <v>0</v>
      </c>
      <c r="F218" s="60">
        <f t="shared" si="14"/>
        <v>0</v>
      </c>
      <c r="H218" s="52">
        <f>+COUNTIF(Rohdaten!$B$1:'Rohdaten'!$B$65536,"&lt;"&amp;B218)</f>
        <v>211</v>
      </c>
      <c r="I218" s="53">
        <f>+SUMIF(Rohdaten!$B$1:'Rohdaten'!$B$65536,"&lt;"&amp;B218,Rohdaten!$B$1:'Rohdaten'!$B$65536)</f>
        <v>2677568.58</v>
      </c>
      <c r="K218" s="45"/>
      <c r="L218" s="45"/>
    </row>
    <row r="219" spans="1:12" x14ac:dyDescent="0.2">
      <c r="A219" s="56">
        <f t="shared" si="16"/>
        <v>1734741.6405000039</v>
      </c>
      <c r="B219" s="56">
        <f t="shared" si="15"/>
        <v>1742735.767000004</v>
      </c>
      <c r="C219" s="57">
        <f>+H219-SUM(C$2:C218)</f>
        <v>0</v>
      </c>
      <c r="D219" s="58">
        <f t="shared" si="13"/>
        <v>0</v>
      </c>
      <c r="E219" s="59">
        <f>+I219-SUM(E$2:E218)</f>
        <v>0</v>
      </c>
      <c r="F219" s="60">
        <f t="shared" si="14"/>
        <v>0</v>
      </c>
      <c r="H219" s="52">
        <f>+COUNTIF(Rohdaten!$B$1:'Rohdaten'!$B$65536,"&lt;"&amp;B219)</f>
        <v>211</v>
      </c>
      <c r="I219" s="53">
        <f>+SUMIF(Rohdaten!$B$1:'Rohdaten'!$B$65536,"&lt;"&amp;B219,Rohdaten!$B$1:'Rohdaten'!$B$65536)</f>
        <v>2677568.58</v>
      </c>
      <c r="K219" s="45"/>
      <c r="L219" s="45"/>
    </row>
    <row r="220" spans="1:12" x14ac:dyDescent="0.2">
      <c r="A220" s="56">
        <f t="shared" si="16"/>
        <v>1742735.777000004</v>
      </c>
      <c r="B220" s="56">
        <f t="shared" si="15"/>
        <v>1750729.903500004</v>
      </c>
      <c r="C220" s="57">
        <f>+H220-SUM(C$2:C219)</f>
        <v>0</v>
      </c>
      <c r="D220" s="58">
        <f t="shared" si="13"/>
        <v>0</v>
      </c>
      <c r="E220" s="59">
        <f>+I220-SUM(E$2:E219)</f>
        <v>0</v>
      </c>
      <c r="F220" s="60">
        <f t="shared" si="14"/>
        <v>0</v>
      </c>
      <c r="H220" s="52">
        <f>+COUNTIF(Rohdaten!$B$1:'Rohdaten'!$B$65536,"&lt;"&amp;B220)</f>
        <v>211</v>
      </c>
      <c r="I220" s="53">
        <f>+SUMIF(Rohdaten!$B$1:'Rohdaten'!$B$65536,"&lt;"&amp;B220,Rohdaten!$B$1:'Rohdaten'!$B$65536)</f>
        <v>2677568.58</v>
      </c>
      <c r="K220" s="45"/>
      <c r="L220" s="45"/>
    </row>
    <row r="221" spans="1:12" x14ac:dyDescent="0.2">
      <c r="A221" s="56">
        <f t="shared" si="16"/>
        <v>1750729.913500004</v>
      </c>
      <c r="B221" s="56">
        <f t="shared" si="15"/>
        <v>1758724.040000004</v>
      </c>
      <c r="C221" s="57">
        <f>+H221-SUM(C$2:C220)</f>
        <v>0</v>
      </c>
      <c r="D221" s="58">
        <f t="shared" si="13"/>
        <v>0</v>
      </c>
      <c r="E221" s="59">
        <f>+I221-SUM(E$2:E220)</f>
        <v>0</v>
      </c>
      <c r="F221" s="60">
        <f t="shared" si="14"/>
        <v>0</v>
      </c>
      <c r="H221" s="52">
        <f>+COUNTIF(Rohdaten!$B$1:'Rohdaten'!$B$65536,"&lt;"&amp;B221)</f>
        <v>211</v>
      </c>
      <c r="I221" s="53">
        <f>+SUMIF(Rohdaten!$B$1:'Rohdaten'!$B$65536,"&lt;"&amp;B221,Rohdaten!$B$1:'Rohdaten'!$B$65536)</f>
        <v>2677568.58</v>
      </c>
      <c r="K221" s="45"/>
      <c r="L221" s="45"/>
    </row>
    <row r="222" spans="1:12" x14ac:dyDescent="0.2">
      <c r="A222" s="56">
        <f t="shared" si="16"/>
        <v>1758724.050000004</v>
      </c>
      <c r="B222" s="56">
        <f t="shared" si="15"/>
        <v>1766718.176500004</v>
      </c>
      <c r="C222" s="57">
        <f>+H222-SUM(C$2:C221)</f>
        <v>0</v>
      </c>
      <c r="D222" s="58">
        <f t="shared" si="13"/>
        <v>0</v>
      </c>
      <c r="E222" s="59">
        <f>+I222-SUM(E$2:E221)</f>
        <v>0</v>
      </c>
      <c r="F222" s="60">
        <f t="shared" si="14"/>
        <v>0</v>
      </c>
      <c r="H222" s="52">
        <f>+COUNTIF(Rohdaten!$B$1:'Rohdaten'!$B$65536,"&lt;"&amp;B222)</f>
        <v>211</v>
      </c>
      <c r="I222" s="53">
        <f>+SUMIF(Rohdaten!$B$1:'Rohdaten'!$B$65536,"&lt;"&amp;B222,Rohdaten!$B$1:'Rohdaten'!$B$65536)</f>
        <v>2677568.58</v>
      </c>
      <c r="K222" s="45"/>
      <c r="L222" s="45"/>
    </row>
    <row r="223" spans="1:12" x14ac:dyDescent="0.2">
      <c r="A223" s="56">
        <f t="shared" si="16"/>
        <v>1766718.186500004</v>
      </c>
      <c r="B223" s="56">
        <f t="shared" si="15"/>
        <v>1774712.313000004</v>
      </c>
      <c r="C223" s="57">
        <f>+H223-SUM(C$2:C222)</f>
        <v>0</v>
      </c>
      <c r="D223" s="58">
        <f t="shared" si="13"/>
        <v>0</v>
      </c>
      <c r="E223" s="59">
        <f>+I223-SUM(E$2:E222)</f>
        <v>0</v>
      </c>
      <c r="F223" s="60">
        <f t="shared" si="14"/>
        <v>0</v>
      </c>
      <c r="H223" s="52">
        <f>+COUNTIF(Rohdaten!$B$1:'Rohdaten'!$B$65536,"&lt;"&amp;B223)</f>
        <v>211</v>
      </c>
      <c r="I223" s="53">
        <f>+SUMIF(Rohdaten!$B$1:'Rohdaten'!$B$65536,"&lt;"&amp;B223,Rohdaten!$B$1:'Rohdaten'!$B$65536)</f>
        <v>2677568.58</v>
      </c>
      <c r="K223" s="45"/>
      <c r="L223" s="45"/>
    </row>
    <row r="224" spans="1:12" x14ac:dyDescent="0.2">
      <c r="A224" s="56">
        <f t="shared" si="16"/>
        <v>1774712.323000004</v>
      </c>
      <c r="B224" s="56">
        <f t="shared" si="15"/>
        <v>1782706.4495000041</v>
      </c>
      <c r="C224" s="57">
        <f>+H224-SUM(C$2:C223)</f>
        <v>0</v>
      </c>
      <c r="D224" s="58">
        <f t="shared" si="13"/>
        <v>0</v>
      </c>
      <c r="E224" s="59">
        <f>+I224-SUM(E$2:E223)</f>
        <v>0</v>
      </c>
      <c r="F224" s="60">
        <f t="shared" si="14"/>
        <v>0</v>
      </c>
      <c r="H224" s="52">
        <f>+COUNTIF(Rohdaten!$B$1:'Rohdaten'!$B$65536,"&lt;"&amp;B224)</f>
        <v>211</v>
      </c>
      <c r="I224" s="53">
        <f>+SUMIF(Rohdaten!$B$1:'Rohdaten'!$B$65536,"&lt;"&amp;B224,Rohdaten!$B$1:'Rohdaten'!$B$65536)</f>
        <v>2677568.58</v>
      </c>
      <c r="K224" s="45"/>
      <c r="L224" s="45"/>
    </row>
    <row r="225" spans="1:12" x14ac:dyDescent="0.2">
      <c r="A225" s="56">
        <f t="shared" si="16"/>
        <v>1782706.4595000041</v>
      </c>
      <c r="B225" s="56">
        <f t="shared" si="15"/>
        <v>1790700.5860000041</v>
      </c>
      <c r="C225" s="57">
        <f>+H225-SUM(C$2:C224)</f>
        <v>0</v>
      </c>
      <c r="D225" s="58">
        <f t="shared" si="13"/>
        <v>0</v>
      </c>
      <c r="E225" s="59">
        <f>+I225-SUM(E$2:E224)</f>
        <v>0</v>
      </c>
      <c r="F225" s="60">
        <f t="shared" si="14"/>
        <v>0</v>
      </c>
      <c r="H225" s="52">
        <f>+COUNTIF(Rohdaten!$B$1:'Rohdaten'!$B$65536,"&lt;"&amp;B225)</f>
        <v>211</v>
      </c>
      <c r="I225" s="53">
        <f>+SUMIF(Rohdaten!$B$1:'Rohdaten'!$B$65536,"&lt;"&amp;B225,Rohdaten!$B$1:'Rohdaten'!$B$65536)</f>
        <v>2677568.58</v>
      </c>
      <c r="K225" s="45"/>
      <c r="L225" s="45"/>
    </row>
    <row r="226" spans="1:12" x14ac:dyDescent="0.2">
      <c r="A226" s="56">
        <f t="shared" si="16"/>
        <v>1790700.5960000041</v>
      </c>
      <c r="B226" s="56">
        <f t="shared" si="15"/>
        <v>1798694.7225000041</v>
      </c>
      <c r="C226" s="57">
        <f>+H226-SUM(C$2:C225)</f>
        <v>0</v>
      </c>
      <c r="D226" s="58">
        <f t="shared" si="13"/>
        <v>0</v>
      </c>
      <c r="E226" s="59">
        <f>+I226-SUM(E$2:E225)</f>
        <v>0</v>
      </c>
      <c r="F226" s="60">
        <f t="shared" si="14"/>
        <v>0</v>
      </c>
      <c r="H226" s="52">
        <f>+COUNTIF(Rohdaten!$B$1:'Rohdaten'!$B$65536,"&lt;"&amp;B226)</f>
        <v>211</v>
      </c>
      <c r="I226" s="53">
        <f>+SUMIF(Rohdaten!$B$1:'Rohdaten'!$B$65536,"&lt;"&amp;B226,Rohdaten!$B$1:'Rohdaten'!$B$65536)</f>
        <v>2677568.58</v>
      </c>
      <c r="K226" s="45"/>
      <c r="L226" s="45"/>
    </row>
    <row r="227" spans="1:12" x14ac:dyDescent="0.2">
      <c r="A227" s="56">
        <f t="shared" si="16"/>
        <v>1798694.7325000041</v>
      </c>
      <c r="B227" s="56">
        <f t="shared" si="15"/>
        <v>1806688.8590000041</v>
      </c>
      <c r="C227" s="57">
        <f>+H227-SUM(C$2:C226)</f>
        <v>0</v>
      </c>
      <c r="D227" s="58">
        <f t="shared" si="13"/>
        <v>0</v>
      </c>
      <c r="E227" s="59">
        <f>+I227-SUM(E$2:E226)</f>
        <v>0</v>
      </c>
      <c r="F227" s="60">
        <f t="shared" si="14"/>
        <v>0</v>
      </c>
      <c r="H227" s="52">
        <f>+COUNTIF(Rohdaten!$B$1:'Rohdaten'!$B$65536,"&lt;"&amp;B227)</f>
        <v>211</v>
      </c>
      <c r="I227" s="53">
        <f>+SUMIF(Rohdaten!$B$1:'Rohdaten'!$B$65536,"&lt;"&amp;B227,Rohdaten!$B$1:'Rohdaten'!$B$65536)</f>
        <v>2677568.58</v>
      </c>
      <c r="K227" s="45"/>
      <c r="L227" s="45"/>
    </row>
    <row r="228" spans="1:12" x14ac:dyDescent="0.2">
      <c r="A228" s="56">
        <f t="shared" si="16"/>
        <v>1806688.8690000041</v>
      </c>
      <c r="B228" s="56">
        <f t="shared" si="15"/>
        <v>1814682.9955000042</v>
      </c>
      <c r="C228" s="57">
        <f>+H228-SUM(C$2:C227)</f>
        <v>0</v>
      </c>
      <c r="D228" s="58">
        <f t="shared" si="13"/>
        <v>0</v>
      </c>
      <c r="E228" s="59">
        <f>+I228-SUM(E$2:E227)</f>
        <v>0</v>
      </c>
      <c r="F228" s="60">
        <f t="shared" si="14"/>
        <v>0</v>
      </c>
      <c r="H228" s="52">
        <f>+COUNTIF(Rohdaten!$B$1:'Rohdaten'!$B$65536,"&lt;"&amp;B228)</f>
        <v>211</v>
      </c>
      <c r="I228" s="53">
        <f>+SUMIF(Rohdaten!$B$1:'Rohdaten'!$B$65536,"&lt;"&amp;B228,Rohdaten!$B$1:'Rohdaten'!$B$65536)</f>
        <v>2677568.58</v>
      </c>
      <c r="K228" s="45"/>
      <c r="L228" s="45"/>
    </row>
    <row r="229" spans="1:12" x14ac:dyDescent="0.2">
      <c r="A229" s="56">
        <f t="shared" si="16"/>
        <v>1814683.0055000042</v>
      </c>
      <c r="B229" s="56">
        <f t="shared" si="15"/>
        <v>1822677.1320000042</v>
      </c>
      <c r="C229" s="57">
        <f>+H229-SUM(C$2:C228)</f>
        <v>0</v>
      </c>
      <c r="D229" s="58">
        <f t="shared" si="13"/>
        <v>0</v>
      </c>
      <c r="E229" s="59">
        <f>+I229-SUM(E$2:E228)</f>
        <v>0</v>
      </c>
      <c r="F229" s="60">
        <f t="shared" si="14"/>
        <v>0</v>
      </c>
      <c r="H229" s="52">
        <f>+COUNTIF(Rohdaten!$B$1:'Rohdaten'!$B$65536,"&lt;"&amp;B229)</f>
        <v>211</v>
      </c>
      <c r="I229" s="53">
        <f>+SUMIF(Rohdaten!$B$1:'Rohdaten'!$B$65536,"&lt;"&amp;B229,Rohdaten!$B$1:'Rohdaten'!$B$65536)</f>
        <v>2677568.58</v>
      </c>
      <c r="K229" s="45"/>
      <c r="L229" s="45"/>
    </row>
    <row r="230" spans="1:12" x14ac:dyDescent="0.2">
      <c r="A230" s="56">
        <f t="shared" si="16"/>
        <v>1822677.1420000042</v>
      </c>
      <c r="B230" s="56">
        <f t="shared" si="15"/>
        <v>1830671.2685000042</v>
      </c>
      <c r="C230" s="57">
        <f>+H230-SUM(C$2:C229)</f>
        <v>0</v>
      </c>
      <c r="D230" s="58">
        <f t="shared" si="13"/>
        <v>0</v>
      </c>
      <c r="E230" s="59">
        <f>+I230-SUM(E$2:E229)</f>
        <v>0</v>
      </c>
      <c r="F230" s="60">
        <f t="shared" si="14"/>
        <v>0</v>
      </c>
      <c r="H230" s="52">
        <f>+COUNTIF(Rohdaten!$B$1:'Rohdaten'!$B$65536,"&lt;"&amp;B230)</f>
        <v>211</v>
      </c>
      <c r="I230" s="53">
        <f>+SUMIF(Rohdaten!$B$1:'Rohdaten'!$B$65536,"&lt;"&amp;B230,Rohdaten!$B$1:'Rohdaten'!$B$65536)</f>
        <v>2677568.58</v>
      </c>
      <c r="K230" s="45"/>
      <c r="L230" s="45"/>
    </row>
    <row r="231" spans="1:12" x14ac:dyDescent="0.2">
      <c r="A231" s="56">
        <f t="shared" si="16"/>
        <v>1830671.2785000042</v>
      </c>
      <c r="B231" s="56">
        <f t="shared" si="15"/>
        <v>1838665.4050000042</v>
      </c>
      <c r="C231" s="57">
        <f>+H231-SUM(C$2:C230)</f>
        <v>0</v>
      </c>
      <c r="D231" s="58">
        <f t="shared" si="13"/>
        <v>0</v>
      </c>
      <c r="E231" s="59">
        <f>+I231-SUM(E$2:E230)</f>
        <v>0</v>
      </c>
      <c r="F231" s="60">
        <f t="shared" si="14"/>
        <v>0</v>
      </c>
      <c r="H231" s="52">
        <f>+COUNTIF(Rohdaten!$B$1:'Rohdaten'!$B$65536,"&lt;"&amp;B231)</f>
        <v>211</v>
      </c>
      <c r="I231" s="53">
        <f>+SUMIF(Rohdaten!$B$1:'Rohdaten'!$B$65536,"&lt;"&amp;B231,Rohdaten!$B$1:'Rohdaten'!$B$65536)</f>
        <v>2677568.58</v>
      </c>
      <c r="K231" s="45"/>
      <c r="L231" s="45"/>
    </row>
    <row r="232" spans="1:12" x14ac:dyDescent="0.2">
      <c r="A232" s="56">
        <f t="shared" si="16"/>
        <v>1838665.4150000042</v>
      </c>
      <c r="B232" s="56">
        <f t="shared" si="15"/>
        <v>1846659.5415000042</v>
      </c>
      <c r="C232" s="57">
        <f>+H232-SUM(C$2:C231)</f>
        <v>0</v>
      </c>
      <c r="D232" s="58">
        <f t="shared" si="13"/>
        <v>0</v>
      </c>
      <c r="E232" s="59">
        <f>+I232-SUM(E$2:E231)</f>
        <v>0</v>
      </c>
      <c r="F232" s="60">
        <f t="shared" si="14"/>
        <v>0</v>
      </c>
      <c r="H232" s="52">
        <f>+COUNTIF(Rohdaten!$B$1:'Rohdaten'!$B$65536,"&lt;"&amp;B232)</f>
        <v>211</v>
      </c>
      <c r="I232" s="53">
        <f>+SUMIF(Rohdaten!$B$1:'Rohdaten'!$B$65536,"&lt;"&amp;B232,Rohdaten!$B$1:'Rohdaten'!$B$65536)</f>
        <v>2677568.58</v>
      </c>
      <c r="K232" s="45"/>
      <c r="L232" s="45"/>
    </row>
    <row r="233" spans="1:12" x14ac:dyDescent="0.2">
      <c r="A233" s="56">
        <f t="shared" si="16"/>
        <v>1846659.5515000043</v>
      </c>
      <c r="B233" s="56">
        <f t="shared" si="15"/>
        <v>1854653.6780000043</v>
      </c>
      <c r="C233" s="57">
        <f>+H233-SUM(C$2:C232)</f>
        <v>0</v>
      </c>
      <c r="D233" s="58">
        <f t="shared" si="13"/>
        <v>0</v>
      </c>
      <c r="E233" s="59">
        <f>+I233-SUM(E$2:E232)</f>
        <v>0</v>
      </c>
      <c r="F233" s="60">
        <f t="shared" si="14"/>
        <v>0</v>
      </c>
      <c r="H233" s="52">
        <f>+COUNTIF(Rohdaten!$B$1:'Rohdaten'!$B$65536,"&lt;"&amp;B233)</f>
        <v>211</v>
      </c>
      <c r="I233" s="53">
        <f>+SUMIF(Rohdaten!$B$1:'Rohdaten'!$B$65536,"&lt;"&amp;B233,Rohdaten!$B$1:'Rohdaten'!$B$65536)</f>
        <v>2677568.58</v>
      </c>
      <c r="K233" s="45"/>
      <c r="L233" s="45"/>
    </row>
    <row r="234" spans="1:12" x14ac:dyDescent="0.2">
      <c r="A234" s="56">
        <f t="shared" si="16"/>
        <v>1854653.6880000043</v>
      </c>
      <c r="B234" s="56">
        <f t="shared" si="15"/>
        <v>1862647.8145000043</v>
      </c>
      <c r="C234" s="57">
        <f>+H234-SUM(C$2:C233)</f>
        <v>0</v>
      </c>
      <c r="D234" s="58">
        <f t="shared" si="13"/>
        <v>0</v>
      </c>
      <c r="E234" s="59">
        <f>+I234-SUM(E$2:E233)</f>
        <v>0</v>
      </c>
      <c r="F234" s="60">
        <f t="shared" si="14"/>
        <v>0</v>
      </c>
      <c r="H234" s="52">
        <f>+COUNTIF(Rohdaten!$B$1:'Rohdaten'!$B$65536,"&lt;"&amp;B234)</f>
        <v>211</v>
      </c>
      <c r="I234" s="53">
        <f>+SUMIF(Rohdaten!$B$1:'Rohdaten'!$B$65536,"&lt;"&amp;B234,Rohdaten!$B$1:'Rohdaten'!$B$65536)</f>
        <v>2677568.58</v>
      </c>
      <c r="K234" s="45"/>
      <c r="L234" s="45"/>
    </row>
    <row r="235" spans="1:12" x14ac:dyDescent="0.2">
      <c r="A235" s="56">
        <f t="shared" si="16"/>
        <v>1862647.8245000043</v>
      </c>
      <c r="B235" s="56">
        <f t="shared" si="15"/>
        <v>1870641.9510000043</v>
      </c>
      <c r="C235" s="57">
        <f>+H235-SUM(C$2:C234)</f>
        <v>0</v>
      </c>
      <c r="D235" s="58">
        <f t="shared" si="13"/>
        <v>0</v>
      </c>
      <c r="E235" s="59">
        <f>+I235-SUM(E$2:E234)</f>
        <v>0</v>
      </c>
      <c r="F235" s="60">
        <f t="shared" si="14"/>
        <v>0</v>
      </c>
      <c r="H235" s="52">
        <f>+COUNTIF(Rohdaten!$B$1:'Rohdaten'!$B$65536,"&lt;"&amp;B235)</f>
        <v>211</v>
      </c>
      <c r="I235" s="53">
        <f>+SUMIF(Rohdaten!$B$1:'Rohdaten'!$B$65536,"&lt;"&amp;B235,Rohdaten!$B$1:'Rohdaten'!$B$65536)</f>
        <v>2677568.58</v>
      </c>
      <c r="K235" s="45"/>
      <c r="L235" s="45"/>
    </row>
    <row r="236" spans="1:12" x14ac:dyDescent="0.2">
      <c r="A236" s="56">
        <f t="shared" si="16"/>
        <v>1870641.9610000043</v>
      </c>
      <c r="B236" s="56">
        <f t="shared" si="15"/>
        <v>1878636.0875000043</v>
      </c>
      <c r="C236" s="57">
        <f>+H236-SUM(C$2:C235)</f>
        <v>0</v>
      </c>
      <c r="D236" s="58">
        <f t="shared" si="13"/>
        <v>0</v>
      </c>
      <c r="E236" s="59">
        <f>+I236-SUM(E$2:E235)</f>
        <v>0</v>
      </c>
      <c r="F236" s="60">
        <f t="shared" si="14"/>
        <v>0</v>
      </c>
      <c r="H236" s="52">
        <f>+COUNTIF(Rohdaten!$B$1:'Rohdaten'!$B$65536,"&lt;"&amp;B236)</f>
        <v>211</v>
      </c>
      <c r="I236" s="53">
        <f>+SUMIF(Rohdaten!$B$1:'Rohdaten'!$B$65536,"&lt;"&amp;B236,Rohdaten!$B$1:'Rohdaten'!$B$65536)</f>
        <v>2677568.58</v>
      </c>
      <c r="K236" s="45"/>
      <c r="L236" s="45"/>
    </row>
    <row r="237" spans="1:12" x14ac:dyDescent="0.2">
      <c r="A237" s="56">
        <f t="shared" si="16"/>
        <v>1878636.0975000043</v>
      </c>
      <c r="B237" s="56">
        <f t="shared" si="15"/>
        <v>1886630.2240000044</v>
      </c>
      <c r="C237" s="57">
        <f>+H237-SUM(C$2:C236)</f>
        <v>0</v>
      </c>
      <c r="D237" s="58">
        <f t="shared" si="13"/>
        <v>0</v>
      </c>
      <c r="E237" s="59">
        <f>+I237-SUM(E$2:E236)</f>
        <v>0</v>
      </c>
      <c r="F237" s="60">
        <f t="shared" si="14"/>
        <v>0</v>
      </c>
      <c r="H237" s="52">
        <f>+COUNTIF(Rohdaten!$B$1:'Rohdaten'!$B$65536,"&lt;"&amp;B237)</f>
        <v>211</v>
      </c>
      <c r="I237" s="53">
        <f>+SUMIF(Rohdaten!$B$1:'Rohdaten'!$B$65536,"&lt;"&amp;B237,Rohdaten!$B$1:'Rohdaten'!$B$65536)</f>
        <v>2677568.58</v>
      </c>
      <c r="K237" s="45"/>
      <c r="L237" s="45"/>
    </row>
    <row r="238" spans="1:12" x14ac:dyDescent="0.2">
      <c r="A238" s="56">
        <f t="shared" si="16"/>
        <v>1886630.2340000044</v>
      </c>
      <c r="B238" s="56">
        <f t="shared" si="15"/>
        <v>1894624.3605000044</v>
      </c>
      <c r="C238" s="57">
        <f>+H238-SUM(C$2:C237)</f>
        <v>0</v>
      </c>
      <c r="D238" s="58">
        <f t="shared" si="13"/>
        <v>0</v>
      </c>
      <c r="E238" s="59">
        <f>+I238-SUM(E$2:E237)</f>
        <v>0</v>
      </c>
      <c r="F238" s="60">
        <f t="shared" si="14"/>
        <v>0</v>
      </c>
      <c r="H238" s="52">
        <f>+COUNTIF(Rohdaten!$B$1:'Rohdaten'!$B$65536,"&lt;"&amp;B238)</f>
        <v>211</v>
      </c>
      <c r="I238" s="53">
        <f>+SUMIF(Rohdaten!$B$1:'Rohdaten'!$B$65536,"&lt;"&amp;B238,Rohdaten!$B$1:'Rohdaten'!$B$65536)</f>
        <v>2677568.58</v>
      </c>
      <c r="K238" s="45"/>
      <c r="L238" s="45"/>
    </row>
    <row r="239" spans="1:12" x14ac:dyDescent="0.2">
      <c r="A239" s="56">
        <f t="shared" si="16"/>
        <v>1894624.3705000044</v>
      </c>
      <c r="B239" s="56">
        <f t="shared" si="15"/>
        <v>1902618.4970000044</v>
      </c>
      <c r="C239" s="57">
        <f>+H239-SUM(C$2:C238)</f>
        <v>0</v>
      </c>
      <c r="D239" s="58">
        <f t="shared" si="13"/>
        <v>0</v>
      </c>
      <c r="E239" s="59">
        <f>+I239-SUM(E$2:E238)</f>
        <v>0</v>
      </c>
      <c r="F239" s="60">
        <f t="shared" si="14"/>
        <v>0</v>
      </c>
      <c r="H239" s="52">
        <f>+COUNTIF(Rohdaten!$B$1:'Rohdaten'!$B$65536,"&lt;"&amp;B239)</f>
        <v>211</v>
      </c>
      <c r="I239" s="53">
        <f>+SUMIF(Rohdaten!$B$1:'Rohdaten'!$B$65536,"&lt;"&amp;B239,Rohdaten!$B$1:'Rohdaten'!$B$65536)</f>
        <v>2677568.58</v>
      </c>
      <c r="K239" s="45"/>
      <c r="L239" s="45"/>
    </row>
    <row r="240" spans="1:12" x14ac:dyDescent="0.2">
      <c r="A240" s="56">
        <f t="shared" si="16"/>
        <v>1902618.5070000044</v>
      </c>
      <c r="B240" s="56">
        <f t="shared" si="15"/>
        <v>1910612.6335000044</v>
      </c>
      <c r="C240" s="57">
        <f>+H240-SUM(C$2:C239)</f>
        <v>0</v>
      </c>
      <c r="D240" s="58">
        <f t="shared" si="13"/>
        <v>0</v>
      </c>
      <c r="E240" s="59">
        <f>+I240-SUM(E$2:E239)</f>
        <v>0</v>
      </c>
      <c r="F240" s="60">
        <f t="shared" si="14"/>
        <v>0</v>
      </c>
      <c r="H240" s="52">
        <f>+COUNTIF(Rohdaten!$B$1:'Rohdaten'!$B$65536,"&lt;"&amp;B240)</f>
        <v>211</v>
      </c>
      <c r="I240" s="53">
        <f>+SUMIF(Rohdaten!$B$1:'Rohdaten'!$B$65536,"&lt;"&amp;B240,Rohdaten!$B$1:'Rohdaten'!$B$65536)</f>
        <v>2677568.58</v>
      </c>
      <c r="K240" s="45"/>
      <c r="L240" s="45"/>
    </row>
    <row r="241" spans="1:12" x14ac:dyDescent="0.2">
      <c r="A241" s="56">
        <f t="shared" si="16"/>
        <v>1910612.6435000044</v>
      </c>
      <c r="B241" s="56">
        <f t="shared" si="15"/>
        <v>1918606.7700000044</v>
      </c>
      <c r="C241" s="57">
        <f>+H241-SUM(C$2:C240)</f>
        <v>0</v>
      </c>
      <c r="D241" s="58">
        <f t="shared" si="13"/>
        <v>0</v>
      </c>
      <c r="E241" s="59">
        <f>+I241-SUM(E$2:E240)</f>
        <v>0</v>
      </c>
      <c r="F241" s="60">
        <f t="shared" si="14"/>
        <v>0</v>
      </c>
      <c r="H241" s="52">
        <f>+COUNTIF(Rohdaten!$B$1:'Rohdaten'!$B$65536,"&lt;"&amp;B241)</f>
        <v>211</v>
      </c>
      <c r="I241" s="53">
        <f>+SUMIF(Rohdaten!$B$1:'Rohdaten'!$B$65536,"&lt;"&amp;B241,Rohdaten!$B$1:'Rohdaten'!$B$65536)</f>
        <v>2677568.58</v>
      </c>
      <c r="K241" s="45"/>
      <c r="L241" s="45"/>
    </row>
    <row r="242" spans="1:12" x14ac:dyDescent="0.2">
      <c r="A242" s="56">
        <f t="shared" si="16"/>
        <v>1918606.7800000045</v>
      </c>
      <c r="B242" s="56">
        <f t="shared" si="15"/>
        <v>1926600.9065000045</v>
      </c>
      <c r="C242" s="57">
        <f>+H242-SUM(C$2:C241)</f>
        <v>0</v>
      </c>
      <c r="D242" s="58">
        <f t="shared" si="13"/>
        <v>0</v>
      </c>
      <c r="E242" s="59">
        <f>+I242-SUM(E$2:E241)</f>
        <v>0</v>
      </c>
      <c r="F242" s="60">
        <f t="shared" si="14"/>
        <v>0</v>
      </c>
      <c r="H242" s="52">
        <f>+COUNTIF(Rohdaten!$B$1:'Rohdaten'!$B$65536,"&lt;"&amp;B242)</f>
        <v>211</v>
      </c>
      <c r="I242" s="53">
        <f>+SUMIF(Rohdaten!$B$1:'Rohdaten'!$B$65536,"&lt;"&amp;B242,Rohdaten!$B$1:'Rohdaten'!$B$65536)</f>
        <v>2677568.58</v>
      </c>
      <c r="K242" s="45"/>
      <c r="L242" s="45"/>
    </row>
    <row r="243" spans="1:12" x14ac:dyDescent="0.2">
      <c r="A243" s="56">
        <f t="shared" si="16"/>
        <v>1926600.9165000045</v>
      </c>
      <c r="B243" s="56">
        <f t="shared" si="15"/>
        <v>1934595.0430000045</v>
      </c>
      <c r="C243" s="57">
        <f>+H243-SUM(C$2:C242)</f>
        <v>0</v>
      </c>
      <c r="D243" s="58">
        <f t="shared" si="13"/>
        <v>0</v>
      </c>
      <c r="E243" s="59">
        <f>+I243-SUM(E$2:E242)</f>
        <v>0</v>
      </c>
      <c r="F243" s="60">
        <f t="shared" si="14"/>
        <v>0</v>
      </c>
      <c r="H243" s="52">
        <f>+COUNTIF(Rohdaten!$B$1:'Rohdaten'!$B$65536,"&lt;"&amp;B243)</f>
        <v>211</v>
      </c>
      <c r="I243" s="53">
        <f>+SUMIF(Rohdaten!$B$1:'Rohdaten'!$B$65536,"&lt;"&amp;B243,Rohdaten!$B$1:'Rohdaten'!$B$65536)</f>
        <v>2677568.58</v>
      </c>
      <c r="K243" s="45"/>
      <c r="L243" s="45"/>
    </row>
    <row r="244" spans="1:12" x14ac:dyDescent="0.2">
      <c r="A244" s="56">
        <f t="shared" si="16"/>
        <v>1934595.0530000045</v>
      </c>
      <c r="B244" s="56">
        <f t="shared" si="15"/>
        <v>1942589.1795000045</v>
      </c>
      <c r="C244" s="57">
        <f>+H244-SUM(C$2:C243)</f>
        <v>0</v>
      </c>
      <c r="D244" s="58">
        <f t="shared" si="13"/>
        <v>0</v>
      </c>
      <c r="E244" s="59">
        <f>+I244-SUM(E$2:E243)</f>
        <v>0</v>
      </c>
      <c r="F244" s="60">
        <f t="shared" si="14"/>
        <v>0</v>
      </c>
      <c r="H244" s="52">
        <f>+COUNTIF(Rohdaten!$B$1:'Rohdaten'!$B$65536,"&lt;"&amp;B244)</f>
        <v>211</v>
      </c>
      <c r="I244" s="53">
        <f>+SUMIF(Rohdaten!$B$1:'Rohdaten'!$B$65536,"&lt;"&amp;B244,Rohdaten!$B$1:'Rohdaten'!$B$65536)</f>
        <v>2677568.58</v>
      </c>
      <c r="K244" s="45"/>
      <c r="L244" s="45"/>
    </row>
    <row r="245" spans="1:12" x14ac:dyDescent="0.2">
      <c r="A245" s="56">
        <f t="shared" si="16"/>
        <v>1942589.1895000045</v>
      </c>
      <c r="B245" s="56">
        <f t="shared" si="15"/>
        <v>1950583.3160000045</v>
      </c>
      <c r="C245" s="57">
        <f>+H245-SUM(C$2:C244)</f>
        <v>0</v>
      </c>
      <c r="D245" s="58">
        <f t="shared" si="13"/>
        <v>0</v>
      </c>
      <c r="E245" s="59">
        <f>+I245-SUM(E$2:E244)</f>
        <v>0</v>
      </c>
      <c r="F245" s="60">
        <f t="shared" si="14"/>
        <v>0</v>
      </c>
      <c r="H245" s="52">
        <f>+COUNTIF(Rohdaten!$B$1:'Rohdaten'!$B$65536,"&lt;"&amp;B245)</f>
        <v>211</v>
      </c>
      <c r="I245" s="53">
        <f>+SUMIF(Rohdaten!$B$1:'Rohdaten'!$B$65536,"&lt;"&amp;B245,Rohdaten!$B$1:'Rohdaten'!$B$65536)</f>
        <v>2677568.58</v>
      </c>
      <c r="K245" s="45"/>
      <c r="L245" s="45"/>
    </row>
    <row r="246" spans="1:12" x14ac:dyDescent="0.2">
      <c r="A246" s="56">
        <f t="shared" si="16"/>
        <v>1950583.3260000045</v>
      </c>
      <c r="B246" s="56">
        <f t="shared" si="15"/>
        <v>1958577.4525000046</v>
      </c>
      <c r="C246" s="57">
        <f>+H246-SUM(C$2:C245)</f>
        <v>0</v>
      </c>
      <c r="D246" s="58">
        <f t="shared" si="13"/>
        <v>0</v>
      </c>
      <c r="E246" s="59">
        <f>+I246-SUM(E$2:E245)</f>
        <v>0</v>
      </c>
      <c r="F246" s="60">
        <f t="shared" si="14"/>
        <v>0</v>
      </c>
      <c r="H246" s="52">
        <f>+COUNTIF(Rohdaten!$B$1:'Rohdaten'!$B$65536,"&lt;"&amp;B246)</f>
        <v>211</v>
      </c>
      <c r="I246" s="53">
        <f>+SUMIF(Rohdaten!$B$1:'Rohdaten'!$B$65536,"&lt;"&amp;B246,Rohdaten!$B$1:'Rohdaten'!$B$65536)</f>
        <v>2677568.58</v>
      </c>
      <c r="K246" s="45"/>
      <c r="L246" s="45"/>
    </row>
    <row r="247" spans="1:12" x14ac:dyDescent="0.2">
      <c r="A247" s="56">
        <f t="shared" si="16"/>
        <v>1958577.4625000046</v>
      </c>
      <c r="B247" s="56">
        <f t="shared" si="15"/>
        <v>1966571.5890000046</v>
      </c>
      <c r="C247" s="57">
        <f>+H247-SUM(C$2:C246)</f>
        <v>0</v>
      </c>
      <c r="D247" s="58">
        <f t="shared" si="13"/>
        <v>0</v>
      </c>
      <c r="E247" s="59">
        <f>+I247-SUM(E$2:E246)</f>
        <v>0</v>
      </c>
      <c r="F247" s="60">
        <f t="shared" si="14"/>
        <v>0</v>
      </c>
      <c r="H247" s="52">
        <f>+COUNTIF(Rohdaten!$B$1:'Rohdaten'!$B$65536,"&lt;"&amp;B247)</f>
        <v>211</v>
      </c>
      <c r="I247" s="53">
        <f>+SUMIF(Rohdaten!$B$1:'Rohdaten'!$B$65536,"&lt;"&amp;B247,Rohdaten!$B$1:'Rohdaten'!$B$65536)</f>
        <v>2677568.58</v>
      </c>
      <c r="K247" s="45"/>
      <c r="L247" s="45"/>
    </row>
    <row r="248" spans="1:12" x14ac:dyDescent="0.2">
      <c r="A248" s="56">
        <f t="shared" si="16"/>
        <v>1966571.5990000046</v>
      </c>
      <c r="B248" s="56">
        <f t="shared" si="15"/>
        <v>1974565.7255000046</v>
      </c>
      <c r="C248" s="57">
        <f>+H248-SUM(C$2:C247)</f>
        <v>0</v>
      </c>
      <c r="D248" s="58">
        <f t="shared" si="13"/>
        <v>0</v>
      </c>
      <c r="E248" s="59">
        <f>+I248-SUM(E$2:E247)</f>
        <v>0</v>
      </c>
      <c r="F248" s="60">
        <f t="shared" si="14"/>
        <v>0</v>
      </c>
      <c r="H248" s="52">
        <f>+COUNTIF(Rohdaten!$B$1:'Rohdaten'!$B$65536,"&lt;"&amp;B248)</f>
        <v>211</v>
      </c>
      <c r="I248" s="53">
        <f>+SUMIF(Rohdaten!$B$1:'Rohdaten'!$B$65536,"&lt;"&amp;B248,Rohdaten!$B$1:'Rohdaten'!$B$65536)</f>
        <v>2677568.58</v>
      </c>
      <c r="K248" s="45"/>
      <c r="L248" s="45"/>
    </row>
    <row r="249" spans="1:12" x14ac:dyDescent="0.2">
      <c r="A249" s="56">
        <f t="shared" si="16"/>
        <v>1974565.7355000046</v>
      </c>
      <c r="B249" s="56">
        <f t="shared" si="15"/>
        <v>1982559.8620000046</v>
      </c>
      <c r="C249" s="57">
        <f>+H249-SUM(C$2:C248)</f>
        <v>0</v>
      </c>
      <c r="D249" s="58">
        <f t="shared" si="13"/>
        <v>0</v>
      </c>
      <c r="E249" s="59">
        <f>+I249-SUM(E$2:E248)</f>
        <v>0</v>
      </c>
      <c r="F249" s="60">
        <f t="shared" si="14"/>
        <v>0</v>
      </c>
      <c r="H249" s="52">
        <f>+COUNTIF(Rohdaten!$B$1:'Rohdaten'!$B$65536,"&lt;"&amp;B249)</f>
        <v>211</v>
      </c>
      <c r="I249" s="53">
        <f>+SUMIF(Rohdaten!$B$1:'Rohdaten'!$B$65536,"&lt;"&amp;B249,Rohdaten!$B$1:'Rohdaten'!$B$65536)</f>
        <v>2677568.58</v>
      </c>
      <c r="K249" s="45"/>
      <c r="L249" s="45"/>
    </row>
    <row r="250" spans="1:12" x14ac:dyDescent="0.2">
      <c r="A250" s="56">
        <f t="shared" si="16"/>
        <v>1982559.8720000046</v>
      </c>
      <c r="B250" s="56">
        <f t="shared" si="15"/>
        <v>1990553.9985000046</v>
      </c>
      <c r="C250" s="57">
        <f>+H250-SUM(C$2:C249)</f>
        <v>0</v>
      </c>
      <c r="D250" s="58">
        <f t="shared" si="13"/>
        <v>0</v>
      </c>
      <c r="E250" s="59">
        <f>+I250-SUM(E$2:E249)</f>
        <v>0</v>
      </c>
      <c r="F250" s="60">
        <f t="shared" si="14"/>
        <v>0</v>
      </c>
      <c r="H250" s="52">
        <f>+COUNTIF(Rohdaten!$B$1:'Rohdaten'!$B$65536,"&lt;"&amp;B250)</f>
        <v>211</v>
      </c>
      <c r="I250" s="53">
        <f>+SUMIF(Rohdaten!$B$1:'Rohdaten'!$B$65536,"&lt;"&amp;B250,Rohdaten!$B$1:'Rohdaten'!$B$65536)</f>
        <v>2677568.58</v>
      </c>
      <c r="K250" s="45"/>
      <c r="L250" s="45"/>
    </row>
    <row r="251" spans="1:12" x14ac:dyDescent="0.2">
      <c r="A251" s="56">
        <f t="shared" si="16"/>
        <v>1990554.0085000047</v>
      </c>
      <c r="B251" s="56">
        <f t="shared" si="15"/>
        <v>1998548.1350000047</v>
      </c>
      <c r="C251" s="57">
        <f>+H251-SUM(C$2:C250)</f>
        <v>0</v>
      </c>
      <c r="D251" s="58">
        <f t="shared" si="13"/>
        <v>0</v>
      </c>
      <c r="E251" s="59">
        <f>+I251-SUM(E$2:E250)</f>
        <v>0</v>
      </c>
      <c r="F251" s="60">
        <f t="shared" si="14"/>
        <v>0</v>
      </c>
      <c r="H251" s="52">
        <f>+COUNTIF(Rohdaten!$B$1:'Rohdaten'!$B$65536,"&lt;"&amp;B251)</f>
        <v>211</v>
      </c>
      <c r="I251" s="53">
        <f>+SUMIF(Rohdaten!$B$1:'Rohdaten'!$B$65536,"&lt;"&amp;B251,Rohdaten!$B$1:'Rohdaten'!$B$65536)</f>
        <v>2677568.58</v>
      </c>
      <c r="K251" s="45"/>
      <c r="L251" s="45"/>
    </row>
    <row r="252" spans="1:12" x14ac:dyDescent="0.2">
      <c r="A252" s="56">
        <f t="shared" si="16"/>
        <v>1998548.1450000047</v>
      </c>
      <c r="B252" s="56">
        <f t="shared" si="15"/>
        <v>2006542.2715000047</v>
      </c>
      <c r="C252" s="57">
        <f>+H252-SUM(C$2:C251)</f>
        <v>0</v>
      </c>
      <c r="D252" s="58">
        <f t="shared" si="13"/>
        <v>0</v>
      </c>
      <c r="E252" s="59">
        <f>+I252-SUM(E$2:E251)</f>
        <v>0</v>
      </c>
      <c r="F252" s="60">
        <f t="shared" si="14"/>
        <v>0</v>
      </c>
      <c r="H252" s="52">
        <f>+COUNTIF(Rohdaten!$B$1:'Rohdaten'!$B$65536,"&lt;"&amp;B252)</f>
        <v>211</v>
      </c>
      <c r="I252" s="53">
        <f>+SUMIF(Rohdaten!$B$1:'Rohdaten'!$B$65536,"&lt;"&amp;B252,Rohdaten!$B$1:'Rohdaten'!$B$65536)</f>
        <v>2677568.58</v>
      </c>
      <c r="K252" s="45"/>
      <c r="L252" s="45"/>
    </row>
    <row r="253" spans="1:12" x14ac:dyDescent="0.2">
      <c r="A253" s="56">
        <f t="shared" si="16"/>
        <v>2006542.2815000047</v>
      </c>
      <c r="B253" s="56">
        <f t="shared" si="15"/>
        <v>2014536.4080000047</v>
      </c>
      <c r="C253" s="57">
        <f>+H253-SUM(C$2:C252)</f>
        <v>0</v>
      </c>
      <c r="D253" s="58">
        <f t="shared" si="13"/>
        <v>0</v>
      </c>
      <c r="E253" s="59">
        <f>+I253-SUM(E$2:E252)</f>
        <v>0</v>
      </c>
      <c r="F253" s="60">
        <f t="shared" si="14"/>
        <v>0</v>
      </c>
      <c r="H253" s="52">
        <f>+COUNTIF(Rohdaten!$B$1:'Rohdaten'!$B$65536,"&lt;"&amp;B253)</f>
        <v>211</v>
      </c>
      <c r="I253" s="53">
        <f>+SUMIF(Rohdaten!$B$1:'Rohdaten'!$B$65536,"&lt;"&amp;B253,Rohdaten!$B$1:'Rohdaten'!$B$65536)</f>
        <v>2677568.58</v>
      </c>
      <c r="K253" s="45"/>
      <c r="L253" s="45"/>
    </row>
    <row r="254" spans="1:12" x14ac:dyDescent="0.2">
      <c r="A254" s="56">
        <f t="shared" si="16"/>
        <v>2014536.4180000047</v>
      </c>
      <c r="B254" s="56">
        <f t="shared" si="15"/>
        <v>2022530.5445000047</v>
      </c>
      <c r="C254" s="57">
        <f>+H254-SUM(C$2:C253)</f>
        <v>0</v>
      </c>
      <c r="D254" s="58">
        <f t="shared" si="13"/>
        <v>0</v>
      </c>
      <c r="E254" s="59">
        <f>+I254-SUM(E$2:E253)</f>
        <v>0</v>
      </c>
      <c r="F254" s="60">
        <f t="shared" si="14"/>
        <v>0</v>
      </c>
      <c r="H254" s="52">
        <f>+COUNTIF(Rohdaten!$B$1:'Rohdaten'!$B$65536,"&lt;"&amp;B254)</f>
        <v>211</v>
      </c>
      <c r="I254" s="53">
        <f>+SUMIF(Rohdaten!$B$1:'Rohdaten'!$B$65536,"&lt;"&amp;B254,Rohdaten!$B$1:'Rohdaten'!$B$65536)</f>
        <v>2677568.58</v>
      </c>
      <c r="K254" s="45"/>
      <c r="L254" s="45"/>
    </row>
    <row r="255" spans="1:12" x14ac:dyDescent="0.2">
      <c r="A255" s="56">
        <f t="shared" si="16"/>
        <v>2022530.5545000047</v>
      </c>
      <c r="B255" s="56">
        <f t="shared" si="15"/>
        <v>2030524.6810000048</v>
      </c>
      <c r="C255" s="57">
        <f>+H255-SUM(C$2:C254)</f>
        <v>0</v>
      </c>
      <c r="D255" s="58">
        <f t="shared" si="13"/>
        <v>0</v>
      </c>
      <c r="E255" s="59">
        <f>+I255-SUM(E$2:E254)</f>
        <v>0</v>
      </c>
      <c r="F255" s="60">
        <f t="shared" si="14"/>
        <v>0</v>
      </c>
      <c r="H255" s="52">
        <f>+COUNTIF(Rohdaten!$B$1:'Rohdaten'!$B$65536,"&lt;"&amp;B255)</f>
        <v>211</v>
      </c>
      <c r="I255" s="53">
        <f>+SUMIF(Rohdaten!$B$1:'Rohdaten'!$B$65536,"&lt;"&amp;B255,Rohdaten!$B$1:'Rohdaten'!$B$65536)</f>
        <v>2677568.58</v>
      </c>
      <c r="K255" s="45"/>
      <c r="L255" s="45"/>
    </row>
    <row r="256" spans="1:12" x14ac:dyDescent="0.2">
      <c r="A256" s="56">
        <f t="shared" si="16"/>
        <v>2030524.6910000048</v>
      </c>
      <c r="B256" s="56">
        <f t="shared" si="15"/>
        <v>2038518.8175000048</v>
      </c>
      <c r="C256" s="57">
        <f>+H256-SUM(C$2:C255)</f>
        <v>0</v>
      </c>
      <c r="D256" s="58">
        <f t="shared" si="13"/>
        <v>0</v>
      </c>
      <c r="E256" s="59">
        <f>+I256-SUM(E$2:E255)</f>
        <v>0</v>
      </c>
      <c r="F256" s="60">
        <f t="shared" si="14"/>
        <v>0</v>
      </c>
      <c r="H256" s="52">
        <f>+COUNTIF(Rohdaten!$B$1:'Rohdaten'!$B$65536,"&lt;"&amp;B256)</f>
        <v>211</v>
      </c>
      <c r="I256" s="53">
        <f>+SUMIF(Rohdaten!$B$1:'Rohdaten'!$B$65536,"&lt;"&amp;B256,Rohdaten!$B$1:'Rohdaten'!$B$65536)</f>
        <v>2677568.58</v>
      </c>
      <c r="K256" s="45"/>
      <c r="L256" s="45"/>
    </row>
    <row r="257" spans="1:12" x14ac:dyDescent="0.2">
      <c r="A257" s="56">
        <f t="shared" si="16"/>
        <v>2038518.8275000048</v>
      </c>
      <c r="B257" s="56">
        <f t="shared" si="15"/>
        <v>2046512.9540000048</v>
      </c>
      <c r="C257" s="57">
        <f>+H257-SUM(C$2:C256)</f>
        <v>0</v>
      </c>
      <c r="D257" s="58">
        <f t="shared" si="13"/>
        <v>0</v>
      </c>
      <c r="E257" s="59">
        <f>+I257-SUM(E$2:E256)</f>
        <v>0</v>
      </c>
      <c r="F257" s="60">
        <f t="shared" si="14"/>
        <v>0</v>
      </c>
      <c r="H257" s="52">
        <f>+COUNTIF(Rohdaten!$B$1:'Rohdaten'!$B$65536,"&lt;"&amp;B257)</f>
        <v>211</v>
      </c>
      <c r="I257" s="53">
        <f>+SUMIF(Rohdaten!$B$1:'Rohdaten'!$B$65536,"&lt;"&amp;B257,Rohdaten!$B$1:'Rohdaten'!$B$65536)</f>
        <v>2677568.58</v>
      </c>
      <c r="K257" s="45"/>
      <c r="L257" s="45"/>
    </row>
    <row r="258" spans="1:12" x14ac:dyDescent="0.2">
      <c r="A258" s="56">
        <f t="shared" si="16"/>
        <v>2046512.9640000048</v>
      </c>
      <c r="B258" s="56">
        <f t="shared" si="15"/>
        <v>2054507.0905000048</v>
      </c>
      <c r="C258" s="57">
        <f>+H258-SUM(C$2:C257)</f>
        <v>0</v>
      </c>
      <c r="D258" s="58">
        <f t="shared" ref="D258:D321" si="17">+C258/MAX($H:$H)</f>
        <v>0</v>
      </c>
      <c r="E258" s="59">
        <f>+I258-SUM(E$2:E257)</f>
        <v>0</v>
      </c>
      <c r="F258" s="60">
        <f t="shared" ref="F258:F321" si="18">+E258/MAX($I:$I)</f>
        <v>0</v>
      </c>
      <c r="H258" s="52">
        <f>+COUNTIF(Rohdaten!$B$1:'Rohdaten'!$B$65536,"&lt;"&amp;B258)</f>
        <v>211</v>
      </c>
      <c r="I258" s="53">
        <f>+SUMIF(Rohdaten!$B$1:'Rohdaten'!$B$65536,"&lt;"&amp;B258,Rohdaten!$B$1:'Rohdaten'!$B$65536)</f>
        <v>2677568.58</v>
      </c>
      <c r="K258" s="45"/>
      <c r="L258" s="45"/>
    </row>
    <row r="259" spans="1:12" x14ac:dyDescent="0.2">
      <c r="A259" s="56">
        <f t="shared" si="16"/>
        <v>2054507.1005000048</v>
      </c>
      <c r="B259" s="56">
        <f t="shared" si="15"/>
        <v>2062501.2270000048</v>
      </c>
      <c r="C259" s="57">
        <f>+H259-SUM(C$2:C258)</f>
        <v>0</v>
      </c>
      <c r="D259" s="58">
        <f t="shared" si="17"/>
        <v>0</v>
      </c>
      <c r="E259" s="59">
        <f>+I259-SUM(E$2:E258)</f>
        <v>0</v>
      </c>
      <c r="F259" s="60">
        <f t="shared" si="18"/>
        <v>0</v>
      </c>
      <c r="H259" s="52">
        <f>+COUNTIF(Rohdaten!$B$1:'Rohdaten'!$B$65536,"&lt;"&amp;B259)</f>
        <v>211</v>
      </c>
      <c r="I259" s="53">
        <f>+SUMIF(Rohdaten!$B$1:'Rohdaten'!$B$65536,"&lt;"&amp;B259,Rohdaten!$B$1:'Rohdaten'!$B$65536)</f>
        <v>2677568.58</v>
      </c>
      <c r="K259" s="45"/>
      <c r="L259" s="45"/>
    </row>
    <row r="260" spans="1:12" x14ac:dyDescent="0.2">
      <c r="A260" s="56">
        <f t="shared" si="16"/>
        <v>2062501.2370000049</v>
      </c>
      <c r="B260" s="56">
        <f t="shared" ref="B260:B323" si="19">+B259+$L$10</f>
        <v>2070495.3635000049</v>
      </c>
      <c r="C260" s="57">
        <f>+H260-SUM(C$2:C259)</f>
        <v>0</v>
      </c>
      <c r="D260" s="58">
        <f t="shared" si="17"/>
        <v>0</v>
      </c>
      <c r="E260" s="59">
        <f>+I260-SUM(E$2:E259)</f>
        <v>0</v>
      </c>
      <c r="F260" s="60">
        <f t="shared" si="18"/>
        <v>0</v>
      </c>
      <c r="H260" s="52">
        <f>+COUNTIF(Rohdaten!$B$1:'Rohdaten'!$B$65536,"&lt;"&amp;B260)</f>
        <v>211</v>
      </c>
      <c r="I260" s="53">
        <f>+SUMIF(Rohdaten!$B$1:'Rohdaten'!$B$65536,"&lt;"&amp;B260,Rohdaten!$B$1:'Rohdaten'!$B$65536)</f>
        <v>2677568.58</v>
      </c>
      <c r="K260" s="45"/>
      <c r="L260" s="45"/>
    </row>
    <row r="261" spans="1:12" x14ac:dyDescent="0.2">
      <c r="A261" s="56">
        <f t="shared" ref="A261:A324" si="20">+B260+0.01</f>
        <v>2070495.3735000049</v>
      </c>
      <c r="B261" s="56">
        <f t="shared" si="19"/>
        <v>2078489.5000000049</v>
      </c>
      <c r="C261" s="57">
        <f>+H261-SUM(C$2:C260)</f>
        <v>0</v>
      </c>
      <c r="D261" s="58">
        <f t="shared" si="17"/>
        <v>0</v>
      </c>
      <c r="E261" s="59">
        <f>+I261-SUM(E$2:E260)</f>
        <v>0</v>
      </c>
      <c r="F261" s="60">
        <f t="shared" si="18"/>
        <v>0</v>
      </c>
      <c r="H261" s="52">
        <f>+COUNTIF(Rohdaten!$B$1:'Rohdaten'!$B$65536,"&lt;"&amp;B261)</f>
        <v>211</v>
      </c>
      <c r="I261" s="53">
        <f>+SUMIF(Rohdaten!$B$1:'Rohdaten'!$B$65536,"&lt;"&amp;B261,Rohdaten!$B$1:'Rohdaten'!$B$65536)</f>
        <v>2677568.58</v>
      </c>
      <c r="K261" s="45"/>
      <c r="L261" s="45"/>
    </row>
    <row r="262" spans="1:12" x14ac:dyDescent="0.2">
      <c r="A262" s="56">
        <f t="shared" si="20"/>
        <v>2078489.5100000049</v>
      </c>
      <c r="B262" s="56">
        <f t="shared" si="19"/>
        <v>2086483.6365000049</v>
      </c>
      <c r="C262" s="57">
        <f>+H262-SUM(C$2:C261)</f>
        <v>0</v>
      </c>
      <c r="D262" s="58">
        <f t="shared" si="17"/>
        <v>0</v>
      </c>
      <c r="E262" s="59">
        <f>+I262-SUM(E$2:E261)</f>
        <v>0</v>
      </c>
      <c r="F262" s="60">
        <f t="shared" si="18"/>
        <v>0</v>
      </c>
      <c r="H262" s="52">
        <f>+COUNTIF(Rohdaten!$B$1:'Rohdaten'!$B$65536,"&lt;"&amp;B262)</f>
        <v>211</v>
      </c>
      <c r="I262" s="53">
        <f>+SUMIF(Rohdaten!$B$1:'Rohdaten'!$B$65536,"&lt;"&amp;B262,Rohdaten!$B$1:'Rohdaten'!$B$65536)</f>
        <v>2677568.58</v>
      </c>
      <c r="K262" s="45"/>
      <c r="L262" s="45"/>
    </row>
    <row r="263" spans="1:12" x14ac:dyDescent="0.2">
      <c r="A263" s="56">
        <f t="shared" si="20"/>
        <v>2086483.6465000049</v>
      </c>
      <c r="B263" s="56">
        <f t="shared" si="19"/>
        <v>2094477.7730000049</v>
      </c>
      <c r="C263" s="57">
        <f>+H263-SUM(C$2:C262)</f>
        <v>0</v>
      </c>
      <c r="D263" s="58">
        <f t="shared" si="17"/>
        <v>0</v>
      </c>
      <c r="E263" s="59">
        <f>+I263-SUM(E$2:E262)</f>
        <v>0</v>
      </c>
      <c r="F263" s="60">
        <f t="shared" si="18"/>
        <v>0</v>
      </c>
      <c r="H263" s="52">
        <f>+COUNTIF(Rohdaten!$B$1:'Rohdaten'!$B$65536,"&lt;"&amp;B263)</f>
        <v>211</v>
      </c>
      <c r="I263" s="53">
        <f>+SUMIF(Rohdaten!$B$1:'Rohdaten'!$B$65536,"&lt;"&amp;B263,Rohdaten!$B$1:'Rohdaten'!$B$65536)</f>
        <v>2677568.58</v>
      </c>
      <c r="K263" s="45"/>
      <c r="L263" s="45"/>
    </row>
    <row r="264" spans="1:12" x14ac:dyDescent="0.2">
      <c r="A264" s="56">
        <f t="shared" si="20"/>
        <v>2094477.7830000049</v>
      </c>
      <c r="B264" s="56">
        <f t="shared" si="19"/>
        <v>2102471.9095000047</v>
      </c>
      <c r="C264" s="57">
        <f>+H264-SUM(C$2:C263)</f>
        <v>0</v>
      </c>
      <c r="D264" s="58">
        <f t="shared" si="17"/>
        <v>0</v>
      </c>
      <c r="E264" s="59">
        <f>+I264-SUM(E$2:E263)</f>
        <v>0</v>
      </c>
      <c r="F264" s="60">
        <f t="shared" si="18"/>
        <v>0</v>
      </c>
      <c r="H264" s="52">
        <f>+COUNTIF(Rohdaten!$B$1:'Rohdaten'!$B$65536,"&lt;"&amp;B264)</f>
        <v>211</v>
      </c>
      <c r="I264" s="53">
        <f>+SUMIF(Rohdaten!$B$1:'Rohdaten'!$B$65536,"&lt;"&amp;B264,Rohdaten!$B$1:'Rohdaten'!$B$65536)</f>
        <v>2677568.58</v>
      </c>
      <c r="K264" s="45"/>
      <c r="L264" s="45"/>
    </row>
    <row r="265" spans="1:12" x14ac:dyDescent="0.2">
      <c r="A265" s="56">
        <f t="shared" si="20"/>
        <v>2102471.9195000045</v>
      </c>
      <c r="B265" s="56">
        <f t="shared" si="19"/>
        <v>2110466.0460000047</v>
      </c>
      <c r="C265" s="57">
        <f>+H265-SUM(C$2:C264)</f>
        <v>0</v>
      </c>
      <c r="D265" s="58">
        <f t="shared" si="17"/>
        <v>0</v>
      </c>
      <c r="E265" s="59">
        <f>+I265-SUM(E$2:E264)</f>
        <v>0</v>
      </c>
      <c r="F265" s="60">
        <f t="shared" si="18"/>
        <v>0</v>
      </c>
      <c r="H265" s="52">
        <f>+COUNTIF(Rohdaten!$B$1:'Rohdaten'!$B$65536,"&lt;"&amp;B265)</f>
        <v>211</v>
      </c>
      <c r="I265" s="53">
        <f>+SUMIF(Rohdaten!$B$1:'Rohdaten'!$B$65536,"&lt;"&amp;B265,Rohdaten!$B$1:'Rohdaten'!$B$65536)</f>
        <v>2677568.58</v>
      </c>
      <c r="K265" s="45"/>
      <c r="L265" s="45"/>
    </row>
    <row r="266" spans="1:12" x14ac:dyDescent="0.2">
      <c r="A266" s="56">
        <f t="shared" si="20"/>
        <v>2110466.0560000045</v>
      </c>
      <c r="B266" s="56">
        <f t="shared" si="19"/>
        <v>2118460.1825000048</v>
      </c>
      <c r="C266" s="57">
        <f>+H266-SUM(C$2:C265)</f>
        <v>0</v>
      </c>
      <c r="D266" s="58">
        <f t="shared" si="17"/>
        <v>0</v>
      </c>
      <c r="E266" s="59">
        <f>+I266-SUM(E$2:E265)</f>
        <v>0</v>
      </c>
      <c r="F266" s="60">
        <f t="shared" si="18"/>
        <v>0</v>
      </c>
      <c r="H266" s="52">
        <f>+COUNTIF(Rohdaten!$B$1:'Rohdaten'!$B$65536,"&lt;"&amp;B266)</f>
        <v>211</v>
      </c>
      <c r="I266" s="53">
        <f>+SUMIF(Rohdaten!$B$1:'Rohdaten'!$B$65536,"&lt;"&amp;B266,Rohdaten!$B$1:'Rohdaten'!$B$65536)</f>
        <v>2677568.58</v>
      </c>
      <c r="K266" s="45"/>
      <c r="L266" s="45"/>
    </row>
    <row r="267" spans="1:12" x14ac:dyDescent="0.2">
      <c r="A267" s="56">
        <f t="shared" si="20"/>
        <v>2118460.1925000045</v>
      </c>
      <c r="B267" s="56">
        <f t="shared" si="19"/>
        <v>2126454.3190000048</v>
      </c>
      <c r="C267" s="57">
        <f>+H267-SUM(C$2:C266)</f>
        <v>0</v>
      </c>
      <c r="D267" s="58">
        <f t="shared" si="17"/>
        <v>0</v>
      </c>
      <c r="E267" s="59">
        <f>+I267-SUM(E$2:E266)</f>
        <v>0</v>
      </c>
      <c r="F267" s="60">
        <f t="shared" si="18"/>
        <v>0</v>
      </c>
      <c r="H267" s="52">
        <f>+COUNTIF(Rohdaten!$B$1:'Rohdaten'!$B$65536,"&lt;"&amp;B267)</f>
        <v>211</v>
      </c>
      <c r="I267" s="53">
        <f>+SUMIF(Rohdaten!$B$1:'Rohdaten'!$B$65536,"&lt;"&amp;B267,Rohdaten!$B$1:'Rohdaten'!$B$65536)</f>
        <v>2677568.58</v>
      </c>
      <c r="K267" s="45"/>
      <c r="L267" s="45"/>
    </row>
    <row r="268" spans="1:12" x14ac:dyDescent="0.2">
      <c r="A268" s="56">
        <f t="shared" si="20"/>
        <v>2126454.3290000046</v>
      </c>
      <c r="B268" s="56">
        <f t="shared" si="19"/>
        <v>2134448.4555000048</v>
      </c>
      <c r="C268" s="57">
        <f>+H268-SUM(C$2:C267)</f>
        <v>0</v>
      </c>
      <c r="D268" s="58">
        <f t="shared" si="17"/>
        <v>0</v>
      </c>
      <c r="E268" s="59">
        <f>+I268-SUM(E$2:E267)</f>
        <v>0</v>
      </c>
      <c r="F268" s="60">
        <f t="shared" si="18"/>
        <v>0</v>
      </c>
      <c r="H268" s="52">
        <f>+COUNTIF(Rohdaten!$B$1:'Rohdaten'!$B$65536,"&lt;"&amp;B268)</f>
        <v>211</v>
      </c>
      <c r="I268" s="53">
        <f>+SUMIF(Rohdaten!$B$1:'Rohdaten'!$B$65536,"&lt;"&amp;B268,Rohdaten!$B$1:'Rohdaten'!$B$65536)</f>
        <v>2677568.58</v>
      </c>
      <c r="K268" s="45"/>
      <c r="L268" s="45"/>
    </row>
    <row r="269" spans="1:12" x14ac:dyDescent="0.2">
      <c r="A269" s="56">
        <f t="shared" si="20"/>
        <v>2134448.4655000046</v>
      </c>
      <c r="B269" s="56">
        <f t="shared" si="19"/>
        <v>2142442.5920000048</v>
      </c>
      <c r="C269" s="57">
        <f>+H269-SUM(C$2:C268)</f>
        <v>0</v>
      </c>
      <c r="D269" s="58">
        <f t="shared" si="17"/>
        <v>0</v>
      </c>
      <c r="E269" s="59">
        <f>+I269-SUM(E$2:E268)</f>
        <v>0</v>
      </c>
      <c r="F269" s="60">
        <f t="shared" si="18"/>
        <v>0</v>
      </c>
      <c r="H269" s="52">
        <f>+COUNTIF(Rohdaten!$B$1:'Rohdaten'!$B$65536,"&lt;"&amp;B269)</f>
        <v>211</v>
      </c>
      <c r="I269" s="53">
        <f>+SUMIF(Rohdaten!$B$1:'Rohdaten'!$B$65536,"&lt;"&amp;B269,Rohdaten!$B$1:'Rohdaten'!$B$65536)</f>
        <v>2677568.58</v>
      </c>
      <c r="K269" s="45"/>
      <c r="L269" s="45"/>
    </row>
    <row r="270" spans="1:12" x14ac:dyDescent="0.2">
      <c r="A270" s="56">
        <f t="shared" si="20"/>
        <v>2142442.6020000046</v>
      </c>
      <c r="B270" s="56">
        <f t="shared" si="19"/>
        <v>2150436.7285000049</v>
      </c>
      <c r="C270" s="57">
        <f>+H270-SUM(C$2:C269)</f>
        <v>0</v>
      </c>
      <c r="D270" s="58">
        <f t="shared" si="17"/>
        <v>0</v>
      </c>
      <c r="E270" s="59">
        <f>+I270-SUM(E$2:E269)</f>
        <v>0</v>
      </c>
      <c r="F270" s="60">
        <f t="shared" si="18"/>
        <v>0</v>
      </c>
      <c r="H270" s="52">
        <f>+COUNTIF(Rohdaten!$B$1:'Rohdaten'!$B$65536,"&lt;"&amp;B270)</f>
        <v>211</v>
      </c>
      <c r="I270" s="53">
        <f>+SUMIF(Rohdaten!$B$1:'Rohdaten'!$B$65536,"&lt;"&amp;B270,Rohdaten!$B$1:'Rohdaten'!$B$65536)</f>
        <v>2677568.58</v>
      </c>
      <c r="K270" s="45"/>
      <c r="L270" s="45"/>
    </row>
    <row r="271" spans="1:12" x14ac:dyDescent="0.2">
      <c r="A271" s="56">
        <f t="shared" si="20"/>
        <v>2150436.7385000046</v>
      </c>
      <c r="B271" s="56">
        <f t="shared" si="19"/>
        <v>2158430.8650000049</v>
      </c>
      <c r="C271" s="57">
        <f>+H271-SUM(C$2:C270)</f>
        <v>0</v>
      </c>
      <c r="D271" s="58">
        <f t="shared" si="17"/>
        <v>0</v>
      </c>
      <c r="E271" s="59">
        <f>+I271-SUM(E$2:E270)</f>
        <v>0</v>
      </c>
      <c r="F271" s="60">
        <f t="shared" si="18"/>
        <v>0</v>
      </c>
      <c r="H271" s="52">
        <f>+COUNTIF(Rohdaten!$B$1:'Rohdaten'!$B$65536,"&lt;"&amp;B271)</f>
        <v>211</v>
      </c>
      <c r="I271" s="53">
        <f>+SUMIF(Rohdaten!$B$1:'Rohdaten'!$B$65536,"&lt;"&amp;B271,Rohdaten!$B$1:'Rohdaten'!$B$65536)</f>
        <v>2677568.58</v>
      </c>
      <c r="K271" s="45"/>
      <c r="L271" s="45"/>
    </row>
    <row r="272" spans="1:12" x14ac:dyDescent="0.2">
      <c r="A272" s="56">
        <f t="shared" si="20"/>
        <v>2158430.8750000047</v>
      </c>
      <c r="B272" s="56">
        <f t="shared" si="19"/>
        <v>2166425.0015000049</v>
      </c>
      <c r="C272" s="57">
        <f>+H272-SUM(C$2:C271)</f>
        <v>0</v>
      </c>
      <c r="D272" s="58">
        <f t="shared" si="17"/>
        <v>0</v>
      </c>
      <c r="E272" s="59">
        <f>+I272-SUM(E$2:E271)</f>
        <v>0</v>
      </c>
      <c r="F272" s="60">
        <f t="shared" si="18"/>
        <v>0</v>
      </c>
      <c r="H272" s="52">
        <f>+COUNTIF(Rohdaten!$B$1:'Rohdaten'!$B$65536,"&lt;"&amp;B272)</f>
        <v>211</v>
      </c>
      <c r="I272" s="53">
        <f>+SUMIF(Rohdaten!$B$1:'Rohdaten'!$B$65536,"&lt;"&amp;B272,Rohdaten!$B$1:'Rohdaten'!$B$65536)</f>
        <v>2677568.58</v>
      </c>
      <c r="K272" s="45"/>
      <c r="L272" s="45"/>
    </row>
    <row r="273" spans="1:12" x14ac:dyDescent="0.2">
      <c r="A273" s="56">
        <f t="shared" si="20"/>
        <v>2166425.0115000047</v>
      </c>
      <c r="B273" s="56">
        <f t="shared" si="19"/>
        <v>2174419.1380000049</v>
      </c>
      <c r="C273" s="57">
        <f>+H273-SUM(C$2:C272)</f>
        <v>0</v>
      </c>
      <c r="D273" s="58">
        <f t="shared" si="17"/>
        <v>0</v>
      </c>
      <c r="E273" s="59">
        <f>+I273-SUM(E$2:E272)</f>
        <v>0</v>
      </c>
      <c r="F273" s="60">
        <f t="shared" si="18"/>
        <v>0</v>
      </c>
      <c r="H273" s="52">
        <f>+COUNTIF(Rohdaten!$B$1:'Rohdaten'!$B$65536,"&lt;"&amp;B273)</f>
        <v>211</v>
      </c>
      <c r="I273" s="53">
        <f>+SUMIF(Rohdaten!$B$1:'Rohdaten'!$B$65536,"&lt;"&amp;B273,Rohdaten!$B$1:'Rohdaten'!$B$65536)</f>
        <v>2677568.58</v>
      </c>
      <c r="K273" s="45"/>
      <c r="L273" s="45"/>
    </row>
    <row r="274" spans="1:12" x14ac:dyDescent="0.2">
      <c r="A274" s="56">
        <f t="shared" si="20"/>
        <v>2174419.1480000047</v>
      </c>
      <c r="B274" s="56">
        <f t="shared" si="19"/>
        <v>2182413.2745000049</v>
      </c>
      <c r="C274" s="57">
        <f>+H274-SUM(C$2:C273)</f>
        <v>0</v>
      </c>
      <c r="D274" s="58">
        <f t="shared" si="17"/>
        <v>0</v>
      </c>
      <c r="E274" s="59">
        <f>+I274-SUM(E$2:E273)</f>
        <v>0</v>
      </c>
      <c r="F274" s="60">
        <f t="shared" si="18"/>
        <v>0</v>
      </c>
      <c r="H274" s="52">
        <f>+COUNTIF(Rohdaten!$B$1:'Rohdaten'!$B$65536,"&lt;"&amp;B274)</f>
        <v>211</v>
      </c>
      <c r="I274" s="53">
        <f>+SUMIF(Rohdaten!$B$1:'Rohdaten'!$B$65536,"&lt;"&amp;B274,Rohdaten!$B$1:'Rohdaten'!$B$65536)</f>
        <v>2677568.58</v>
      </c>
      <c r="K274" s="45"/>
      <c r="L274" s="45"/>
    </row>
    <row r="275" spans="1:12" x14ac:dyDescent="0.2">
      <c r="A275" s="56">
        <f t="shared" si="20"/>
        <v>2182413.2845000047</v>
      </c>
      <c r="B275" s="56">
        <f t="shared" si="19"/>
        <v>2190407.411000005</v>
      </c>
      <c r="C275" s="57">
        <f>+H275-SUM(C$2:C274)</f>
        <v>0</v>
      </c>
      <c r="D275" s="58">
        <f t="shared" si="17"/>
        <v>0</v>
      </c>
      <c r="E275" s="59">
        <f>+I275-SUM(E$2:E274)</f>
        <v>0</v>
      </c>
      <c r="F275" s="60">
        <f t="shared" si="18"/>
        <v>0</v>
      </c>
      <c r="H275" s="52">
        <f>+COUNTIF(Rohdaten!$B$1:'Rohdaten'!$B$65536,"&lt;"&amp;B275)</f>
        <v>211</v>
      </c>
      <c r="I275" s="53">
        <f>+SUMIF(Rohdaten!$B$1:'Rohdaten'!$B$65536,"&lt;"&amp;B275,Rohdaten!$B$1:'Rohdaten'!$B$65536)</f>
        <v>2677568.58</v>
      </c>
      <c r="K275" s="45"/>
      <c r="L275" s="45"/>
    </row>
    <row r="276" spans="1:12" x14ac:dyDescent="0.2">
      <c r="A276" s="56">
        <f t="shared" si="20"/>
        <v>2190407.4210000047</v>
      </c>
      <c r="B276" s="56">
        <f t="shared" si="19"/>
        <v>2198401.547500005</v>
      </c>
      <c r="C276" s="57">
        <f>+H276-SUM(C$2:C275)</f>
        <v>0</v>
      </c>
      <c r="D276" s="58">
        <f t="shared" si="17"/>
        <v>0</v>
      </c>
      <c r="E276" s="59">
        <f>+I276-SUM(E$2:E275)</f>
        <v>0</v>
      </c>
      <c r="F276" s="60">
        <f t="shared" si="18"/>
        <v>0</v>
      </c>
      <c r="H276" s="52">
        <f>+COUNTIF(Rohdaten!$B$1:'Rohdaten'!$B$65536,"&lt;"&amp;B276)</f>
        <v>211</v>
      </c>
      <c r="I276" s="53">
        <f>+SUMIF(Rohdaten!$B$1:'Rohdaten'!$B$65536,"&lt;"&amp;B276,Rohdaten!$B$1:'Rohdaten'!$B$65536)</f>
        <v>2677568.58</v>
      </c>
      <c r="K276" s="45"/>
      <c r="L276" s="45"/>
    </row>
    <row r="277" spans="1:12" x14ac:dyDescent="0.2">
      <c r="A277" s="56">
        <f t="shared" si="20"/>
        <v>2198401.5575000048</v>
      </c>
      <c r="B277" s="56">
        <f t="shared" si="19"/>
        <v>2206395.684000005</v>
      </c>
      <c r="C277" s="57">
        <f>+H277-SUM(C$2:C276)</f>
        <v>0</v>
      </c>
      <c r="D277" s="58">
        <f t="shared" si="17"/>
        <v>0</v>
      </c>
      <c r="E277" s="59">
        <f>+I277-SUM(E$2:E276)</f>
        <v>0</v>
      </c>
      <c r="F277" s="60">
        <f t="shared" si="18"/>
        <v>0</v>
      </c>
      <c r="H277" s="52">
        <f>+COUNTIF(Rohdaten!$B$1:'Rohdaten'!$B$65536,"&lt;"&amp;B277)</f>
        <v>211</v>
      </c>
      <c r="I277" s="53">
        <f>+SUMIF(Rohdaten!$B$1:'Rohdaten'!$B$65536,"&lt;"&amp;B277,Rohdaten!$B$1:'Rohdaten'!$B$65536)</f>
        <v>2677568.58</v>
      </c>
      <c r="K277" s="45"/>
      <c r="L277" s="45"/>
    </row>
    <row r="278" spans="1:12" x14ac:dyDescent="0.2">
      <c r="A278" s="56">
        <f t="shared" si="20"/>
        <v>2206395.6940000048</v>
      </c>
      <c r="B278" s="56">
        <f t="shared" si="19"/>
        <v>2214389.820500005</v>
      </c>
      <c r="C278" s="57">
        <f>+H278-SUM(C$2:C277)</f>
        <v>0</v>
      </c>
      <c r="D278" s="58">
        <f t="shared" si="17"/>
        <v>0</v>
      </c>
      <c r="E278" s="59">
        <f>+I278-SUM(E$2:E277)</f>
        <v>0</v>
      </c>
      <c r="F278" s="60">
        <f t="shared" si="18"/>
        <v>0</v>
      </c>
      <c r="H278" s="52">
        <f>+COUNTIF(Rohdaten!$B$1:'Rohdaten'!$B$65536,"&lt;"&amp;B278)</f>
        <v>211</v>
      </c>
      <c r="I278" s="53">
        <f>+SUMIF(Rohdaten!$B$1:'Rohdaten'!$B$65536,"&lt;"&amp;B278,Rohdaten!$B$1:'Rohdaten'!$B$65536)</f>
        <v>2677568.58</v>
      </c>
      <c r="K278" s="45"/>
      <c r="L278" s="45"/>
    </row>
    <row r="279" spans="1:12" x14ac:dyDescent="0.2">
      <c r="A279" s="56">
        <f t="shared" si="20"/>
        <v>2214389.8305000048</v>
      </c>
      <c r="B279" s="56">
        <f t="shared" si="19"/>
        <v>2222383.9570000051</v>
      </c>
      <c r="C279" s="57">
        <f>+H279-SUM(C$2:C278)</f>
        <v>0</v>
      </c>
      <c r="D279" s="58">
        <f t="shared" si="17"/>
        <v>0</v>
      </c>
      <c r="E279" s="59">
        <f>+I279-SUM(E$2:E278)</f>
        <v>0</v>
      </c>
      <c r="F279" s="60">
        <f t="shared" si="18"/>
        <v>0</v>
      </c>
      <c r="H279" s="52">
        <f>+COUNTIF(Rohdaten!$B$1:'Rohdaten'!$B$65536,"&lt;"&amp;B279)</f>
        <v>211</v>
      </c>
      <c r="I279" s="53">
        <f>+SUMIF(Rohdaten!$B$1:'Rohdaten'!$B$65536,"&lt;"&amp;B279,Rohdaten!$B$1:'Rohdaten'!$B$65536)</f>
        <v>2677568.58</v>
      </c>
      <c r="K279" s="45"/>
      <c r="L279" s="45"/>
    </row>
    <row r="280" spans="1:12" x14ac:dyDescent="0.2">
      <c r="A280" s="56">
        <f t="shared" si="20"/>
        <v>2222383.9670000048</v>
      </c>
      <c r="B280" s="56">
        <f t="shared" si="19"/>
        <v>2230378.0935000051</v>
      </c>
      <c r="C280" s="57">
        <f>+H280-SUM(C$2:C279)</f>
        <v>0</v>
      </c>
      <c r="D280" s="58">
        <f t="shared" si="17"/>
        <v>0</v>
      </c>
      <c r="E280" s="59">
        <f>+I280-SUM(E$2:E279)</f>
        <v>0</v>
      </c>
      <c r="F280" s="60">
        <f t="shared" si="18"/>
        <v>0</v>
      </c>
      <c r="H280" s="52">
        <f>+COUNTIF(Rohdaten!$B$1:'Rohdaten'!$B$65536,"&lt;"&amp;B280)</f>
        <v>211</v>
      </c>
      <c r="I280" s="53">
        <f>+SUMIF(Rohdaten!$B$1:'Rohdaten'!$B$65536,"&lt;"&amp;B280,Rohdaten!$B$1:'Rohdaten'!$B$65536)</f>
        <v>2677568.58</v>
      </c>
      <c r="K280" s="45"/>
      <c r="L280" s="45"/>
    </row>
    <row r="281" spans="1:12" x14ac:dyDescent="0.2">
      <c r="A281" s="56">
        <f t="shared" si="20"/>
        <v>2230378.1035000049</v>
      </c>
      <c r="B281" s="56">
        <f t="shared" si="19"/>
        <v>2238372.2300000051</v>
      </c>
      <c r="C281" s="57">
        <f>+H281-SUM(C$2:C280)</f>
        <v>0</v>
      </c>
      <c r="D281" s="58">
        <f t="shared" si="17"/>
        <v>0</v>
      </c>
      <c r="E281" s="59">
        <f>+I281-SUM(E$2:E280)</f>
        <v>0</v>
      </c>
      <c r="F281" s="60">
        <f t="shared" si="18"/>
        <v>0</v>
      </c>
      <c r="H281" s="52">
        <f>+COUNTIF(Rohdaten!$B$1:'Rohdaten'!$B$65536,"&lt;"&amp;B281)</f>
        <v>211</v>
      </c>
      <c r="I281" s="53">
        <f>+SUMIF(Rohdaten!$B$1:'Rohdaten'!$B$65536,"&lt;"&amp;B281,Rohdaten!$B$1:'Rohdaten'!$B$65536)</f>
        <v>2677568.58</v>
      </c>
      <c r="K281" s="45"/>
      <c r="L281" s="45"/>
    </row>
    <row r="282" spans="1:12" x14ac:dyDescent="0.2">
      <c r="A282" s="56">
        <f t="shared" si="20"/>
        <v>2238372.2400000049</v>
      </c>
      <c r="B282" s="56">
        <f t="shared" si="19"/>
        <v>2246366.3665000051</v>
      </c>
      <c r="C282" s="57">
        <f>+H282-SUM(C$2:C281)</f>
        <v>0</v>
      </c>
      <c r="D282" s="58">
        <f t="shared" si="17"/>
        <v>0</v>
      </c>
      <c r="E282" s="59">
        <f>+I282-SUM(E$2:E281)</f>
        <v>0</v>
      </c>
      <c r="F282" s="60">
        <f t="shared" si="18"/>
        <v>0</v>
      </c>
      <c r="H282" s="52">
        <f>+COUNTIF(Rohdaten!$B$1:'Rohdaten'!$B$65536,"&lt;"&amp;B282)</f>
        <v>211</v>
      </c>
      <c r="I282" s="53">
        <f>+SUMIF(Rohdaten!$B$1:'Rohdaten'!$B$65536,"&lt;"&amp;B282,Rohdaten!$B$1:'Rohdaten'!$B$65536)</f>
        <v>2677568.58</v>
      </c>
      <c r="K282" s="45"/>
      <c r="L282" s="45"/>
    </row>
    <row r="283" spans="1:12" x14ac:dyDescent="0.2">
      <c r="A283" s="56">
        <f t="shared" si="20"/>
        <v>2246366.3765000049</v>
      </c>
      <c r="B283" s="56">
        <f t="shared" si="19"/>
        <v>2254360.5030000051</v>
      </c>
      <c r="C283" s="57">
        <f>+H283-SUM(C$2:C282)</f>
        <v>0</v>
      </c>
      <c r="D283" s="58">
        <f t="shared" si="17"/>
        <v>0</v>
      </c>
      <c r="E283" s="59">
        <f>+I283-SUM(E$2:E282)</f>
        <v>0</v>
      </c>
      <c r="F283" s="60">
        <f t="shared" si="18"/>
        <v>0</v>
      </c>
      <c r="H283" s="52">
        <f>+COUNTIF(Rohdaten!$B$1:'Rohdaten'!$B$65536,"&lt;"&amp;B283)</f>
        <v>211</v>
      </c>
      <c r="I283" s="53">
        <f>+SUMIF(Rohdaten!$B$1:'Rohdaten'!$B$65536,"&lt;"&amp;B283,Rohdaten!$B$1:'Rohdaten'!$B$65536)</f>
        <v>2677568.58</v>
      </c>
      <c r="K283" s="45"/>
      <c r="L283" s="45"/>
    </row>
    <row r="284" spans="1:12" x14ac:dyDescent="0.2">
      <c r="A284" s="56">
        <f t="shared" si="20"/>
        <v>2254360.5130000049</v>
      </c>
      <c r="B284" s="56">
        <f t="shared" si="19"/>
        <v>2262354.6395000052</v>
      </c>
      <c r="C284" s="57">
        <f>+H284-SUM(C$2:C283)</f>
        <v>0</v>
      </c>
      <c r="D284" s="58">
        <f t="shared" si="17"/>
        <v>0</v>
      </c>
      <c r="E284" s="59">
        <f>+I284-SUM(E$2:E283)</f>
        <v>0</v>
      </c>
      <c r="F284" s="60">
        <f t="shared" si="18"/>
        <v>0</v>
      </c>
      <c r="H284" s="52">
        <f>+COUNTIF(Rohdaten!$B$1:'Rohdaten'!$B$65536,"&lt;"&amp;B284)</f>
        <v>211</v>
      </c>
      <c r="I284" s="53">
        <f>+SUMIF(Rohdaten!$B$1:'Rohdaten'!$B$65536,"&lt;"&amp;B284,Rohdaten!$B$1:'Rohdaten'!$B$65536)</f>
        <v>2677568.58</v>
      </c>
      <c r="K284" s="45"/>
      <c r="L284" s="45"/>
    </row>
    <row r="285" spans="1:12" x14ac:dyDescent="0.2">
      <c r="A285" s="56">
        <f t="shared" si="20"/>
        <v>2262354.6495000049</v>
      </c>
      <c r="B285" s="56">
        <f t="shared" si="19"/>
        <v>2270348.7760000052</v>
      </c>
      <c r="C285" s="57">
        <f>+H285-SUM(C$2:C284)</f>
        <v>0</v>
      </c>
      <c r="D285" s="58">
        <f t="shared" si="17"/>
        <v>0</v>
      </c>
      <c r="E285" s="59">
        <f>+I285-SUM(E$2:E284)</f>
        <v>0</v>
      </c>
      <c r="F285" s="60">
        <f t="shared" si="18"/>
        <v>0</v>
      </c>
      <c r="H285" s="52">
        <f>+COUNTIF(Rohdaten!$B$1:'Rohdaten'!$B$65536,"&lt;"&amp;B285)</f>
        <v>211</v>
      </c>
      <c r="I285" s="53">
        <f>+SUMIF(Rohdaten!$B$1:'Rohdaten'!$B$65536,"&lt;"&amp;B285,Rohdaten!$B$1:'Rohdaten'!$B$65536)</f>
        <v>2677568.58</v>
      </c>
      <c r="K285" s="45"/>
      <c r="L285" s="45"/>
    </row>
    <row r="286" spans="1:12" x14ac:dyDescent="0.2">
      <c r="A286" s="56">
        <f t="shared" si="20"/>
        <v>2270348.786000005</v>
      </c>
      <c r="B286" s="56">
        <f t="shared" si="19"/>
        <v>2278342.9125000052</v>
      </c>
      <c r="C286" s="57">
        <f>+H286-SUM(C$2:C285)</f>
        <v>0</v>
      </c>
      <c r="D286" s="58">
        <f t="shared" si="17"/>
        <v>0</v>
      </c>
      <c r="E286" s="59">
        <f>+I286-SUM(E$2:E285)</f>
        <v>0</v>
      </c>
      <c r="F286" s="60">
        <f t="shared" si="18"/>
        <v>0</v>
      </c>
      <c r="H286" s="52">
        <f>+COUNTIF(Rohdaten!$B$1:'Rohdaten'!$B$65536,"&lt;"&amp;B286)</f>
        <v>211</v>
      </c>
      <c r="I286" s="53">
        <f>+SUMIF(Rohdaten!$B$1:'Rohdaten'!$B$65536,"&lt;"&amp;B286,Rohdaten!$B$1:'Rohdaten'!$B$65536)</f>
        <v>2677568.58</v>
      </c>
      <c r="K286" s="45"/>
      <c r="L286" s="45"/>
    </row>
    <row r="287" spans="1:12" x14ac:dyDescent="0.2">
      <c r="A287" s="56">
        <f t="shared" si="20"/>
        <v>2278342.922500005</v>
      </c>
      <c r="B287" s="56">
        <f t="shared" si="19"/>
        <v>2286337.0490000052</v>
      </c>
      <c r="C287" s="57">
        <f>+H287-SUM(C$2:C286)</f>
        <v>0</v>
      </c>
      <c r="D287" s="58">
        <f t="shared" si="17"/>
        <v>0</v>
      </c>
      <c r="E287" s="59">
        <f>+I287-SUM(E$2:E286)</f>
        <v>0</v>
      </c>
      <c r="F287" s="60">
        <f t="shared" si="18"/>
        <v>0</v>
      </c>
      <c r="H287" s="52">
        <f>+COUNTIF(Rohdaten!$B$1:'Rohdaten'!$B$65536,"&lt;"&amp;B287)</f>
        <v>211</v>
      </c>
      <c r="I287" s="53">
        <f>+SUMIF(Rohdaten!$B$1:'Rohdaten'!$B$65536,"&lt;"&amp;B287,Rohdaten!$B$1:'Rohdaten'!$B$65536)</f>
        <v>2677568.58</v>
      </c>
      <c r="K287" s="45"/>
      <c r="L287" s="45"/>
    </row>
    <row r="288" spans="1:12" x14ac:dyDescent="0.2">
      <c r="A288" s="56">
        <f t="shared" si="20"/>
        <v>2286337.059000005</v>
      </c>
      <c r="B288" s="56">
        <f t="shared" si="19"/>
        <v>2294331.1855000053</v>
      </c>
      <c r="C288" s="57">
        <f>+H288-SUM(C$2:C287)</f>
        <v>0</v>
      </c>
      <c r="D288" s="58">
        <f t="shared" si="17"/>
        <v>0</v>
      </c>
      <c r="E288" s="59">
        <f>+I288-SUM(E$2:E287)</f>
        <v>0</v>
      </c>
      <c r="F288" s="60">
        <f t="shared" si="18"/>
        <v>0</v>
      </c>
      <c r="H288" s="52">
        <f>+COUNTIF(Rohdaten!$B$1:'Rohdaten'!$B$65536,"&lt;"&amp;B288)</f>
        <v>211</v>
      </c>
      <c r="I288" s="53">
        <f>+SUMIF(Rohdaten!$B$1:'Rohdaten'!$B$65536,"&lt;"&amp;B288,Rohdaten!$B$1:'Rohdaten'!$B$65536)</f>
        <v>2677568.58</v>
      </c>
      <c r="K288" s="45"/>
      <c r="L288" s="45"/>
    </row>
    <row r="289" spans="1:12" x14ac:dyDescent="0.2">
      <c r="A289" s="56">
        <f t="shared" si="20"/>
        <v>2294331.195500005</v>
      </c>
      <c r="B289" s="56">
        <f t="shared" si="19"/>
        <v>2302325.3220000053</v>
      </c>
      <c r="C289" s="57">
        <f>+H289-SUM(C$2:C288)</f>
        <v>0</v>
      </c>
      <c r="D289" s="58">
        <f t="shared" si="17"/>
        <v>0</v>
      </c>
      <c r="E289" s="59">
        <f>+I289-SUM(E$2:E288)</f>
        <v>0</v>
      </c>
      <c r="F289" s="60">
        <f t="shared" si="18"/>
        <v>0</v>
      </c>
      <c r="H289" s="52">
        <f>+COUNTIF(Rohdaten!$B$1:'Rohdaten'!$B$65536,"&lt;"&amp;B289)</f>
        <v>211</v>
      </c>
      <c r="I289" s="53">
        <f>+SUMIF(Rohdaten!$B$1:'Rohdaten'!$B$65536,"&lt;"&amp;B289,Rohdaten!$B$1:'Rohdaten'!$B$65536)</f>
        <v>2677568.58</v>
      </c>
      <c r="K289" s="45"/>
      <c r="L289" s="45"/>
    </row>
    <row r="290" spans="1:12" x14ac:dyDescent="0.2">
      <c r="A290" s="56">
        <f t="shared" si="20"/>
        <v>2302325.3320000051</v>
      </c>
      <c r="B290" s="56">
        <f t="shared" si="19"/>
        <v>2310319.4585000053</v>
      </c>
      <c r="C290" s="57">
        <f>+H290-SUM(C$2:C289)</f>
        <v>0</v>
      </c>
      <c r="D290" s="58">
        <f t="shared" si="17"/>
        <v>0</v>
      </c>
      <c r="E290" s="59">
        <f>+I290-SUM(E$2:E289)</f>
        <v>0</v>
      </c>
      <c r="F290" s="60">
        <f t="shared" si="18"/>
        <v>0</v>
      </c>
      <c r="H290" s="52">
        <f>+COUNTIF(Rohdaten!$B$1:'Rohdaten'!$B$65536,"&lt;"&amp;B290)</f>
        <v>211</v>
      </c>
      <c r="I290" s="53">
        <f>+SUMIF(Rohdaten!$B$1:'Rohdaten'!$B$65536,"&lt;"&amp;B290,Rohdaten!$B$1:'Rohdaten'!$B$65536)</f>
        <v>2677568.58</v>
      </c>
      <c r="K290" s="45"/>
      <c r="L290" s="45"/>
    </row>
    <row r="291" spans="1:12" x14ac:dyDescent="0.2">
      <c r="A291" s="56">
        <f t="shared" si="20"/>
        <v>2310319.4685000051</v>
      </c>
      <c r="B291" s="56">
        <f t="shared" si="19"/>
        <v>2318313.5950000053</v>
      </c>
      <c r="C291" s="57">
        <f>+H291-SUM(C$2:C290)</f>
        <v>0</v>
      </c>
      <c r="D291" s="58">
        <f t="shared" si="17"/>
        <v>0</v>
      </c>
      <c r="E291" s="59">
        <f>+I291-SUM(E$2:E290)</f>
        <v>0</v>
      </c>
      <c r="F291" s="60">
        <f t="shared" si="18"/>
        <v>0</v>
      </c>
      <c r="H291" s="52">
        <f>+COUNTIF(Rohdaten!$B$1:'Rohdaten'!$B$65536,"&lt;"&amp;B291)</f>
        <v>211</v>
      </c>
      <c r="I291" s="53">
        <f>+SUMIF(Rohdaten!$B$1:'Rohdaten'!$B$65536,"&lt;"&amp;B291,Rohdaten!$B$1:'Rohdaten'!$B$65536)</f>
        <v>2677568.58</v>
      </c>
      <c r="K291" s="45"/>
      <c r="L291" s="45"/>
    </row>
    <row r="292" spans="1:12" x14ac:dyDescent="0.2">
      <c r="A292" s="56">
        <f t="shared" si="20"/>
        <v>2318313.6050000051</v>
      </c>
      <c r="B292" s="56">
        <f t="shared" si="19"/>
        <v>2326307.7315000053</v>
      </c>
      <c r="C292" s="57">
        <f>+H292-SUM(C$2:C291)</f>
        <v>0</v>
      </c>
      <c r="D292" s="58">
        <f t="shared" si="17"/>
        <v>0</v>
      </c>
      <c r="E292" s="59">
        <f>+I292-SUM(E$2:E291)</f>
        <v>0</v>
      </c>
      <c r="F292" s="60">
        <f t="shared" si="18"/>
        <v>0</v>
      </c>
      <c r="H292" s="52">
        <f>+COUNTIF(Rohdaten!$B$1:'Rohdaten'!$B$65536,"&lt;"&amp;B292)</f>
        <v>211</v>
      </c>
      <c r="I292" s="53">
        <f>+SUMIF(Rohdaten!$B$1:'Rohdaten'!$B$65536,"&lt;"&amp;B292,Rohdaten!$B$1:'Rohdaten'!$B$65536)</f>
        <v>2677568.58</v>
      </c>
      <c r="K292" s="45"/>
      <c r="L292" s="45"/>
    </row>
    <row r="293" spans="1:12" x14ac:dyDescent="0.2">
      <c r="A293" s="56">
        <f t="shared" si="20"/>
        <v>2326307.7415000051</v>
      </c>
      <c r="B293" s="56">
        <f t="shared" si="19"/>
        <v>2334301.8680000054</v>
      </c>
      <c r="C293" s="57">
        <f>+H293-SUM(C$2:C292)</f>
        <v>0</v>
      </c>
      <c r="D293" s="58">
        <f t="shared" si="17"/>
        <v>0</v>
      </c>
      <c r="E293" s="59">
        <f>+I293-SUM(E$2:E292)</f>
        <v>0</v>
      </c>
      <c r="F293" s="60">
        <f t="shared" si="18"/>
        <v>0</v>
      </c>
      <c r="H293" s="52">
        <f>+COUNTIF(Rohdaten!$B$1:'Rohdaten'!$B$65536,"&lt;"&amp;B293)</f>
        <v>211</v>
      </c>
      <c r="I293" s="53">
        <f>+SUMIF(Rohdaten!$B$1:'Rohdaten'!$B$65536,"&lt;"&amp;B293,Rohdaten!$B$1:'Rohdaten'!$B$65536)</f>
        <v>2677568.58</v>
      </c>
      <c r="K293" s="45"/>
      <c r="L293" s="45"/>
    </row>
    <row r="294" spans="1:12" x14ac:dyDescent="0.2">
      <c r="A294" s="56">
        <f t="shared" si="20"/>
        <v>2334301.8780000051</v>
      </c>
      <c r="B294" s="56">
        <f t="shared" si="19"/>
        <v>2342296.0045000054</v>
      </c>
      <c r="C294" s="57">
        <f>+H294-SUM(C$2:C293)</f>
        <v>0</v>
      </c>
      <c r="D294" s="58">
        <f t="shared" si="17"/>
        <v>0</v>
      </c>
      <c r="E294" s="59">
        <f>+I294-SUM(E$2:E293)</f>
        <v>0</v>
      </c>
      <c r="F294" s="60">
        <f t="shared" si="18"/>
        <v>0</v>
      </c>
      <c r="H294" s="52">
        <f>+COUNTIF(Rohdaten!$B$1:'Rohdaten'!$B$65536,"&lt;"&amp;B294)</f>
        <v>211</v>
      </c>
      <c r="I294" s="53">
        <f>+SUMIF(Rohdaten!$B$1:'Rohdaten'!$B$65536,"&lt;"&amp;B294,Rohdaten!$B$1:'Rohdaten'!$B$65536)</f>
        <v>2677568.58</v>
      </c>
      <c r="K294" s="45"/>
      <c r="L294" s="45"/>
    </row>
    <row r="295" spans="1:12" x14ac:dyDescent="0.2">
      <c r="A295" s="56">
        <f t="shared" si="20"/>
        <v>2342296.0145000052</v>
      </c>
      <c r="B295" s="56">
        <f t="shared" si="19"/>
        <v>2350290.1410000054</v>
      </c>
      <c r="C295" s="57">
        <f>+H295-SUM(C$2:C294)</f>
        <v>0</v>
      </c>
      <c r="D295" s="58">
        <f t="shared" si="17"/>
        <v>0</v>
      </c>
      <c r="E295" s="59">
        <f>+I295-SUM(E$2:E294)</f>
        <v>0</v>
      </c>
      <c r="F295" s="60">
        <f t="shared" si="18"/>
        <v>0</v>
      </c>
      <c r="H295" s="52">
        <f>+COUNTIF(Rohdaten!$B$1:'Rohdaten'!$B$65536,"&lt;"&amp;B295)</f>
        <v>211</v>
      </c>
      <c r="I295" s="53">
        <f>+SUMIF(Rohdaten!$B$1:'Rohdaten'!$B$65536,"&lt;"&amp;B295,Rohdaten!$B$1:'Rohdaten'!$B$65536)</f>
        <v>2677568.58</v>
      </c>
      <c r="K295" s="45"/>
      <c r="L295" s="45"/>
    </row>
    <row r="296" spans="1:12" x14ac:dyDescent="0.2">
      <c r="A296" s="56">
        <f t="shared" si="20"/>
        <v>2350290.1510000052</v>
      </c>
      <c r="B296" s="56">
        <f t="shared" si="19"/>
        <v>2358284.2775000054</v>
      </c>
      <c r="C296" s="57">
        <f>+H296-SUM(C$2:C295)</f>
        <v>0</v>
      </c>
      <c r="D296" s="58">
        <f t="shared" si="17"/>
        <v>0</v>
      </c>
      <c r="E296" s="59">
        <f>+I296-SUM(E$2:E295)</f>
        <v>0</v>
      </c>
      <c r="F296" s="60">
        <f t="shared" si="18"/>
        <v>0</v>
      </c>
      <c r="H296" s="52">
        <f>+COUNTIF(Rohdaten!$B$1:'Rohdaten'!$B$65536,"&lt;"&amp;B296)</f>
        <v>211</v>
      </c>
      <c r="I296" s="53">
        <f>+SUMIF(Rohdaten!$B$1:'Rohdaten'!$B$65536,"&lt;"&amp;B296,Rohdaten!$B$1:'Rohdaten'!$B$65536)</f>
        <v>2677568.58</v>
      </c>
      <c r="K296" s="45"/>
      <c r="L296" s="45"/>
    </row>
    <row r="297" spans="1:12" x14ac:dyDescent="0.2">
      <c r="A297" s="56">
        <f t="shared" si="20"/>
        <v>2358284.2875000052</v>
      </c>
      <c r="B297" s="56">
        <f t="shared" si="19"/>
        <v>2366278.4140000055</v>
      </c>
      <c r="C297" s="57">
        <f>+H297-SUM(C$2:C296)</f>
        <v>0</v>
      </c>
      <c r="D297" s="58">
        <f t="shared" si="17"/>
        <v>0</v>
      </c>
      <c r="E297" s="59">
        <f>+I297-SUM(E$2:E296)</f>
        <v>0</v>
      </c>
      <c r="F297" s="60">
        <f t="shared" si="18"/>
        <v>0</v>
      </c>
      <c r="H297" s="52">
        <f>+COUNTIF(Rohdaten!$B$1:'Rohdaten'!$B$65536,"&lt;"&amp;B297)</f>
        <v>211</v>
      </c>
      <c r="I297" s="53">
        <f>+SUMIF(Rohdaten!$B$1:'Rohdaten'!$B$65536,"&lt;"&amp;B297,Rohdaten!$B$1:'Rohdaten'!$B$65536)</f>
        <v>2677568.58</v>
      </c>
      <c r="K297" s="45"/>
      <c r="L297" s="45"/>
    </row>
    <row r="298" spans="1:12" x14ac:dyDescent="0.2">
      <c r="A298" s="56">
        <f t="shared" si="20"/>
        <v>2366278.4240000052</v>
      </c>
      <c r="B298" s="56">
        <f t="shared" si="19"/>
        <v>2374272.5505000055</v>
      </c>
      <c r="C298" s="57">
        <f>+H298-SUM(C$2:C297)</f>
        <v>0</v>
      </c>
      <c r="D298" s="58">
        <f t="shared" si="17"/>
        <v>0</v>
      </c>
      <c r="E298" s="59">
        <f>+I298-SUM(E$2:E297)</f>
        <v>0</v>
      </c>
      <c r="F298" s="60">
        <f t="shared" si="18"/>
        <v>0</v>
      </c>
      <c r="H298" s="52">
        <f>+COUNTIF(Rohdaten!$B$1:'Rohdaten'!$B$65536,"&lt;"&amp;B298)</f>
        <v>211</v>
      </c>
      <c r="I298" s="53">
        <f>+SUMIF(Rohdaten!$B$1:'Rohdaten'!$B$65536,"&lt;"&amp;B298,Rohdaten!$B$1:'Rohdaten'!$B$65536)</f>
        <v>2677568.58</v>
      </c>
      <c r="K298" s="45"/>
      <c r="L298" s="45"/>
    </row>
    <row r="299" spans="1:12" x14ac:dyDescent="0.2">
      <c r="A299" s="56">
        <f t="shared" si="20"/>
        <v>2374272.5605000053</v>
      </c>
      <c r="B299" s="56">
        <f t="shared" si="19"/>
        <v>2382266.6870000055</v>
      </c>
      <c r="C299" s="57">
        <f>+H299-SUM(C$2:C298)</f>
        <v>0</v>
      </c>
      <c r="D299" s="58">
        <f t="shared" si="17"/>
        <v>0</v>
      </c>
      <c r="E299" s="59">
        <f>+I299-SUM(E$2:E298)</f>
        <v>0</v>
      </c>
      <c r="F299" s="60">
        <f t="shared" si="18"/>
        <v>0</v>
      </c>
      <c r="H299" s="52">
        <f>+COUNTIF(Rohdaten!$B$1:'Rohdaten'!$B$65536,"&lt;"&amp;B299)</f>
        <v>211</v>
      </c>
      <c r="I299" s="53">
        <f>+SUMIF(Rohdaten!$B$1:'Rohdaten'!$B$65536,"&lt;"&amp;B299,Rohdaten!$B$1:'Rohdaten'!$B$65536)</f>
        <v>2677568.58</v>
      </c>
      <c r="K299" s="45"/>
      <c r="L299" s="45"/>
    </row>
    <row r="300" spans="1:12" x14ac:dyDescent="0.2">
      <c r="A300" s="56">
        <f t="shared" si="20"/>
        <v>2382266.6970000053</v>
      </c>
      <c r="B300" s="56">
        <f t="shared" si="19"/>
        <v>2390260.8235000055</v>
      </c>
      <c r="C300" s="57">
        <f>+H300-SUM(C$2:C299)</f>
        <v>0</v>
      </c>
      <c r="D300" s="58">
        <f t="shared" si="17"/>
        <v>0</v>
      </c>
      <c r="E300" s="59">
        <f>+I300-SUM(E$2:E299)</f>
        <v>0</v>
      </c>
      <c r="F300" s="60">
        <f t="shared" si="18"/>
        <v>0</v>
      </c>
      <c r="H300" s="52">
        <f>+COUNTIF(Rohdaten!$B$1:'Rohdaten'!$B$65536,"&lt;"&amp;B300)</f>
        <v>211</v>
      </c>
      <c r="I300" s="53">
        <f>+SUMIF(Rohdaten!$B$1:'Rohdaten'!$B$65536,"&lt;"&amp;B300,Rohdaten!$B$1:'Rohdaten'!$B$65536)</f>
        <v>2677568.58</v>
      </c>
      <c r="K300" s="45"/>
      <c r="L300" s="45"/>
    </row>
    <row r="301" spans="1:12" x14ac:dyDescent="0.2">
      <c r="A301" s="56">
        <f t="shared" si="20"/>
        <v>2390260.8335000053</v>
      </c>
      <c r="B301" s="56">
        <f t="shared" si="19"/>
        <v>2398254.9600000056</v>
      </c>
      <c r="C301" s="57">
        <f>+H301-SUM(C$2:C300)</f>
        <v>0</v>
      </c>
      <c r="D301" s="58">
        <f t="shared" si="17"/>
        <v>0</v>
      </c>
      <c r="E301" s="59">
        <f>+I301-SUM(E$2:E300)</f>
        <v>0</v>
      </c>
      <c r="F301" s="60">
        <f t="shared" si="18"/>
        <v>0</v>
      </c>
      <c r="H301" s="52">
        <f>+COUNTIF(Rohdaten!$B$1:'Rohdaten'!$B$65536,"&lt;"&amp;B301)</f>
        <v>211</v>
      </c>
      <c r="I301" s="53">
        <f>+SUMIF(Rohdaten!$B$1:'Rohdaten'!$B$65536,"&lt;"&amp;B301,Rohdaten!$B$1:'Rohdaten'!$B$65536)</f>
        <v>2677568.58</v>
      </c>
      <c r="K301" s="45"/>
      <c r="L301" s="45"/>
    </row>
    <row r="302" spans="1:12" x14ac:dyDescent="0.2">
      <c r="A302" s="56">
        <f t="shared" si="20"/>
        <v>2398254.9700000053</v>
      </c>
      <c r="B302" s="56">
        <f t="shared" si="19"/>
        <v>2406249.0965000056</v>
      </c>
      <c r="C302" s="57">
        <f>+H302-SUM(C$2:C301)</f>
        <v>0</v>
      </c>
      <c r="D302" s="58">
        <f t="shared" si="17"/>
        <v>0</v>
      </c>
      <c r="E302" s="59">
        <f>+I302-SUM(E$2:E301)</f>
        <v>0</v>
      </c>
      <c r="F302" s="60">
        <f t="shared" si="18"/>
        <v>0</v>
      </c>
      <c r="H302" s="52">
        <f>+COUNTIF(Rohdaten!$B$1:'Rohdaten'!$B$65536,"&lt;"&amp;B302)</f>
        <v>211</v>
      </c>
      <c r="I302" s="53">
        <f>+SUMIF(Rohdaten!$B$1:'Rohdaten'!$B$65536,"&lt;"&amp;B302,Rohdaten!$B$1:'Rohdaten'!$B$65536)</f>
        <v>2677568.58</v>
      </c>
      <c r="K302" s="45"/>
      <c r="L302" s="45"/>
    </row>
    <row r="303" spans="1:12" x14ac:dyDescent="0.2">
      <c r="A303" s="56">
        <f t="shared" si="20"/>
        <v>2406249.1065000053</v>
      </c>
      <c r="B303" s="56">
        <f t="shared" si="19"/>
        <v>2414243.2330000056</v>
      </c>
      <c r="C303" s="57">
        <f>+H303-SUM(C$2:C302)</f>
        <v>0</v>
      </c>
      <c r="D303" s="58">
        <f t="shared" si="17"/>
        <v>0</v>
      </c>
      <c r="E303" s="59">
        <f>+I303-SUM(E$2:E302)</f>
        <v>0</v>
      </c>
      <c r="F303" s="60">
        <f t="shared" si="18"/>
        <v>0</v>
      </c>
      <c r="H303" s="52">
        <f>+COUNTIF(Rohdaten!$B$1:'Rohdaten'!$B$65536,"&lt;"&amp;B303)</f>
        <v>211</v>
      </c>
      <c r="I303" s="53">
        <f>+SUMIF(Rohdaten!$B$1:'Rohdaten'!$B$65536,"&lt;"&amp;B303,Rohdaten!$B$1:'Rohdaten'!$B$65536)</f>
        <v>2677568.58</v>
      </c>
      <c r="K303" s="45"/>
      <c r="L303" s="45"/>
    </row>
    <row r="304" spans="1:12" x14ac:dyDescent="0.2">
      <c r="A304" s="56">
        <f t="shared" si="20"/>
        <v>2414243.2430000054</v>
      </c>
      <c r="B304" s="56">
        <f t="shared" si="19"/>
        <v>2422237.3695000056</v>
      </c>
      <c r="C304" s="57">
        <f>+H304-SUM(C$2:C303)</f>
        <v>0</v>
      </c>
      <c r="D304" s="58">
        <f t="shared" si="17"/>
        <v>0</v>
      </c>
      <c r="E304" s="59">
        <f>+I304-SUM(E$2:E303)</f>
        <v>0</v>
      </c>
      <c r="F304" s="60">
        <f t="shared" si="18"/>
        <v>0</v>
      </c>
      <c r="H304" s="52">
        <f>+COUNTIF(Rohdaten!$B$1:'Rohdaten'!$B$65536,"&lt;"&amp;B304)</f>
        <v>211</v>
      </c>
      <c r="I304" s="53">
        <f>+SUMIF(Rohdaten!$B$1:'Rohdaten'!$B$65536,"&lt;"&amp;B304,Rohdaten!$B$1:'Rohdaten'!$B$65536)</f>
        <v>2677568.58</v>
      </c>
      <c r="K304" s="45"/>
      <c r="L304" s="45"/>
    </row>
    <row r="305" spans="1:12" x14ac:dyDescent="0.2">
      <c r="A305" s="56">
        <f t="shared" si="20"/>
        <v>2422237.3795000054</v>
      </c>
      <c r="B305" s="56">
        <f t="shared" si="19"/>
        <v>2430231.5060000056</v>
      </c>
      <c r="C305" s="57">
        <f>+H305-SUM(C$2:C304)</f>
        <v>0</v>
      </c>
      <c r="D305" s="58">
        <f t="shared" si="17"/>
        <v>0</v>
      </c>
      <c r="E305" s="59">
        <f>+I305-SUM(E$2:E304)</f>
        <v>0</v>
      </c>
      <c r="F305" s="60">
        <f t="shared" si="18"/>
        <v>0</v>
      </c>
      <c r="H305" s="52">
        <f>+COUNTIF(Rohdaten!$B$1:'Rohdaten'!$B$65536,"&lt;"&amp;B305)</f>
        <v>211</v>
      </c>
      <c r="I305" s="53">
        <f>+SUMIF(Rohdaten!$B$1:'Rohdaten'!$B$65536,"&lt;"&amp;B305,Rohdaten!$B$1:'Rohdaten'!$B$65536)</f>
        <v>2677568.58</v>
      </c>
      <c r="K305" s="45"/>
      <c r="L305" s="45"/>
    </row>
    <row r="306" spans="1:12" x14ac:dyDescent="0.2">
      <c r="A306" s="56">
        <f t="shared" si="20"/>
        <v>2430231.5160000054</v>
      </c>
      <c r="B306" s="56">
        <f t="shared" si="19"/>
        <v>2438225.6425000057</v>
      </c>
      <c r="C306" s="57">
        <f>+H306-SUM(C$2:C305)</f>
        <v>0</v>
      </c>
      <c r="D306" s="58">
        <f t="shared" si="17"/>
        <v>0</v>
      </c>
      <c r="E306" s="59">
        <f>+I306-SUM(E$2:E305)</f>
        <v>0</v>
      </c>
      <c r="F306" s="60">
        <f t="shared" si="18"/>
        <v>0</v>
      </c>
      <c r="H306" s="52">
        <f>+COUNTIF(Rohdaten!$B$1:'Rohdaten'!$B$65536,"&lt;"&amp;B306)</f>
        <v>211</v>
      </c>
      <c r="I306" s="53">
        <f>+SUMIF(Rohdaten!$B$1:'Rohdaten'!$B$65536,"&lt;"&amp;B306,Rohdaten!$B$1:'Rohdaten'!$B$65536)</f>
        <v>2677568.58</v>
      </c>
      <c r="K306" s="45"/>
      <c r="L306" s="45"/>
    </row>
    <row r="307" spans="1:12" x14ac:dyDescent="0.2">
      <c r="A307" s="56">
        <f t="shared" si="20"/>
        <v>2438225.6525000054</v>
      </c>
      <c r="B307" s="56">
        <f t="shared" si="19"/>
        <v>2446219.7790000057</v>
      </c>
      <c r="C307" s="57">
        <f>+H307-SUM(C$2:C306)</f>
        <v>0</v>
      </c>
      <c r="D307" s="58">
        <f t="shared" si="17"/>
        <v>0</v>
      </c>
      <c r="E307" s="59">
        <f>+I307-SUM(E$2:E306)</f>
        <v>0</v>
      </c>
      <c r="F307" s="60">
        <f t="shared" si="18"/>
        <v>0</v>
      </c>
      <c r="H307" s="52">
        <f>+COUNTIF(Rohdaten!$B$1:'Rohdaten'!$B$65536,"&lt;"&amp;B307)</f>
        <v>211</v>
      </c>
      <c r="I307" s="53">
        <f>+SUMIF(Rohdaten!$B$1:'Rohdaten'!$B$65536,"&lt;"&amp;B307,Rohdaten!$B$1:'Rohdaten'!$B$65536)</f>
        <v>2677568.58</v>
      </c>
      <c r="K307" s="45"/>
      <c r="L307" s="45"/>
    </row>
    <row r="308" spans="1:12" x14ac:dyDescent="0.2">
      <c r="A308" s="56">
        <f t="shared" si="20"/>
        <v>2446219.7890000055</v>
      </c>
      <c r="B308" s="56">
        <f t="shared" si="19"/>
        <v>2454213.9155000057</v>
      </c>
      <c r="C308" s="57">
        <f>+H308-SUM(C$2:C307)</f>
        <v>0</v>
      </c>
      <c r="D308" s="58">
        <f t="shared" si="17"/>
        <v>0</v>
      </c>
      <c r="E308" s="59">
        <f>+I308-SUM(E$2:E307)</f>
        <v>0</v>
      </c>
      <c r="F308" s="60">
        <f t="shared" si="18"/>
        <v>0</v>
      </c>
      <c r="H308" s="52">
        <f>+COUNTIF(Rohdaten!$B$1:'Rohdaten'!$B$65536,"&lt;"&amp;B308)</f>
        <v>211</v>
      </c>
      <c r="I308" s="53">
        <f>+SUMIF(Rohdaten!$B$1:'Rohdaten'!$B$65536,"&lt;"&amp;B308,Rohdaten!$B$1:'Rohdaten'!$B$65536)</f>
        <v>2677568.58</v>
      </c>
      <c r="K308" s="45"/>
      <c r="L308" s="45"/>
    </row>
    <row r="309" spans="1:12" x14ac:dyDescent="0.2">
      <c r="A309" s="56">
        <f t="shared" si="20"/>
        <v>2454213.9255000055</v>
      </c>
      <c r="B309" s="56">
        <f t="shared" si="19"/>
        <v>2462208.0520000057</v>
      </c>
      <c r="C309" s="57">
        <f>+H309-SUM(C$2:C308)</f>
        <v>0</v>
      </c>
      <c r="D309" s="58">
        <f t="shared" si="17"/>
        <v>0</v>
      </c>
      <c r="E309" s="59">
        <f>+I309-SUM(E$2:E308)</f>
        <v>0</v>
      </c>
      <c r="F309" s="60">
        <f t="shared" si="18"/>
        <v>0</v>
      </c>
      <c r="H309" s="52">
        <f>+COUNTIF(Rohdaten!$B$1:'Rohdaten'!$B$65536,"&lt;"&amp;B309)</f>
        <v>211</v>
      </c>
      <c r="I309" s="53">
        <f>+SUMIF(Rohdaten!$B$1:'Rohdaten'!$B$65536,"&lt;"&amp;B309,Rohdaten!$B$1:'Rohdaten'!$B$65536)</f>
        <v>2677568.58</v>
      </c>
      <c r="K309" s="45"/>
      <c r="L309" s="45"/>
    </row>
    <row r="310" spans="1:12" x14ac:dyDescent="0.2">
      <c r="A310" s="56">
        <f t="shared" si="20"/>
        <v>2462208.0620000055</v>
      </c>
      <c r="B310" s="56">
        <f t="shared" si="19"/>
        <v>2470202.1885000058</v>
      </c>
      <c r="C310" s="57">
        <f>+H310-SUM(C$2:C309)</f>
        <v>0</v>
      </c>
      <c r="D310" s="58">
        <f t="shared" si="17"/>
        <v>0</v>
      </c>
      <c r="E310" s="59">
        <f>+I310-SUM(E$2:E309)</f>
        <v>0</v>
      </c>
      <c r="F310" s="60">
        <f t="shared" si="18"/>
        <v>0</v>
      </c>
      <c r="H310" s="52">
        <f>+COUNTIF(Rohdaten!$B$1:'Rohdaten'!$B$65536,"&lt;"&amp;B310)</f>
        <v>211</v>
      </c>
      <c r="I310" s="53">
        <f>+SUMIF(Rohdaten!$B$1:'Rohdaten'!$B$65536,"&lt;"&amp;B310,Rohdaten!$B$1:'Rohdaten'!$B$65536)</f>
        <v>2677568.58</v>
      </c>
      <c r="K310" s="45"/>
      <c r="L310" s="45"/>
    </row>
    <row r="311" spans="1:12" x14ac:dyDescent="0.2">
      <c r="A311" s="56">
        <f t="shared" si="20"/>
        <v>2470202.1985000055</v>
      </c>
      <c r="B311" s="56">
        <f t="shared" si="19"/>
        <v>2478196.3250000058</v>
      </c>
      <c r="C311" s="57">
        <f>+H311-SUM(C$2:C310)</f>
        <v>0</v>
      </c>
      <c r="D311" s="58">
        <f t="shared" si="17"/>
        <v>0</v>
      </c>
      <c r="E311" s="59">
        <f>+I311-SUM(E$2:E310)</f>
        <v>0</v>
      </c>
      <c r="F311" s="60">
        <f t="shared" si="18"/>
        <v>0</v>
      </c>
      <c r="H311" s="52">
        <f>+COUNTIF(Rohdaten!$B$1:'Rohdaten'!$B$65536,"&lt;"&amp;B311)</f>
        <v>211</v>
      </c>
      <c r="I311" s="53">
        <f>+SUMIF(Rohdaten!$B$1:'Rohdaten'!$B$65536,"&lt;"&amp;B311,Rohdaten!$B$1:'Rohdaten'!$B$65536)</f>
        <v>2677568.58</v>
      </c>
      <c r="K311" s="45"/>
      <c r="L311" s="45"/>
    </row>
    <row r="312" spans="1:12" x14ac:dyDescent="0.2">
      <c r="A312" s="56">
        <f t="shared" si="20"/>
        <v>2478196.3350000056</v>
      </c>
      <c r="B312" s="56">
        <f t="shared" si="19"/>
        <v>2486190.4615000058</v>
      </c>
      <c r="C312" s="57">
        <f>+H312-SUM(C$2:C311)</f>
        <v>0</v>
      </c>
      <c r="D312" s="58">
        <f t="shared" si="17"/>
        <v>0</v>
      </c>
      <c r="E312" s="59">
        <f>+I312-SUM(E$2:E311)</f>
        <v>0</v>
      </c>
      <c r="F312" s="60">
        <f t="shared" si="18"/>
        <v>0</v>
      </c>
      <c r="H312" s="52">
        <f>+COUNTIF(Rohdaten!$B$1:'Rohdaten'!$B$65536,"&lt;"&amp;B312)</f>
        <v>211</v>
      </c>
      <c r="I312" s="53">
        <f>+SUMIF(Rohdaten!$B$1:'Rohdaten'!$B$65536,"&lt;"&amp;B312,Rohdaten!$B$1:'Rohdaten'!$B$65536)</f>
        <v>2677568.58</v>
      </c>
      <c r="K312" s="45"/>
      <c r="L312" s="45"/>
    </row>
    <row r="313" spans="1:12" x14ac:dyDescent="0.2">
      <c r="A313" s="56">
        <f t="shared" si="20"/>
        <v>2486190.4715000056</v>
      </c>
      <c r="B313" s="56">
        <f t="shared" si="19"/>
        <v>2494184.5980000058</v>
      </c>
      <c r="C313" s="57">
        <f>+H313-SUM(C$2:C312)</f>
        <v>0</v>
      </c>
      <c r="D313" s="58">
        <f t="shared" si="17"/>
        <v>0</v>
      </c>
      <c r="E313" s="59">
        <f>+I313-SUM(E$2:E312)</f>
        <v>0</v>
      </c>
      <c r="F313" s="60">
        <f t="shared" si="18"/>
        <v>0</v>
      </c>
      <c r="H313" s="52">
        <f>+COUNTIF(Rohdaten!$B$1:'Rohdaten'!$B$65536,"&lt;"&amp;B313)</f>
        <v>211</v>
      </c>
      <c r="I313" s="53">
        <f>+SUMIF(Rohdaten!$B$1:'Rohdaten'!$B$65536,"&lt;"&amp;B313,Rohdaten!$B$1:'Rohdaten'!$B$65536)</f>
        <v>2677568.58</v>
      </c>
      <c r="K313" s="45"/>
      <c r="L313" s="45"/>
    </row>
    <row r="314" spans="1:12" x14ac:dyDescent="0.2">
      <c r="A314" s="56">
        <f t="shared" si="20"/>
        <v>2494184.6080000056</v>
      </c>
      <c r="B314" s="56">
        <f t="shared" si="19"/>
        <v>2502178.7345000058</v>
      </c>
      <c r="C314" s="57">
        <f>+H314-SUM(C$2:C313)</f>
        <v>0</v>
      </c>
      <c r="D314" s="58">
        <f t="shared" si="17"/>
        <v>0</v>
      </c>
      <c r="E314" s="59">
        <f>+I314-SUM(E$2:E313)</f>
        <v>0</v>
      </c>
      <c r="F314" s="60">
        <f t="shared" si="18"/>
        <v>0</v>
      </c>
      <c r="H314" s="52">
        <f>+COUNTIF(Rohdaten!$B$1:'Rohdaten'!$B$65536,"&lt;"&amp;B314)</f>
        <v>211</v>
      </c>
      <c r="I314" s="53">
        <f>+SUMIF(Rohdaten!$B$1:'Rohdaten'!$B$65536,"&lt;"&amp;B314,Rohdaten!$B$1:'Rohdaten'!$B$65536)</f>
        <v>2677568.58</v>
      </c>
      <c r="K314" s="45"/>
      <c r="L314" s="45"/>
    </row>
    <row r="315" spans="1:12" x14ac:dyDescent="0.2">
      <c r="A315" s="56">
        <f t="shared" si="20"/>
        <v>2502178.7445000056</v>
      </c>
      <c r="B315" s="56">
        <f t="shared" si="19"/>
        <v>2510172.8710000059</v>
      </c>
      <c r="C315" s="57">
        <f>+H315-SUM(C$2:C314)</f>
        <v>0</v>
      </c>
      <c r="D315" s="58">
        <f t="shared" si="17"/>
        <v>0</v>
      </c>
      <c r="E315" s="59">
        <f>+I315-SUM(E$2:E314)</f>
        <v>0</v>
      </c>
      <c r="F315" s="60">
        <f t="shared" si="18"/>
        <v>0</v>
      </c>
      <c r="H315" s="52">
        <f>+COUNTIF(Rohdaten!$B$1:'Rohdaten'!$B$65536,"&lt;"&amp;B315)</f>
        <v>211</v>
      </c>
      <c r="I315" s="53">
        <f>+SUMIF(Rohdaten!$B$1:'Rohdaten'!$B$65536,"&lt;"&amp;B315,Rohdaten!$B$1:'Rohdaten'!$B$65536)</f>
        <v>2677568.58</v>
      </c>
      <c r="K315" s="45"/>
      <c r="L315" s="45"/>
    </row>
    <row r="316" spans="1:12" x14ac:dyDescent="0.2">
      <c r="A316" s="56">
        <f t="shared" si="20"/>
        <v>2510172.8810000056</v>
      </c>
      <c r="B316" s="56">
        <f t="shared" si="19"/>
        <v>2518167.0075000059</v>
      </c>
      <c r="C316" s="57">
        <f>+H316-SUM(C$2:C315)</f>
        <v>0</v>
      </c>
      <c r="D316" s="58">
        <f t="shared" si="17"/>
        <v>0</v>
      </c>
      <c r="E316" s="59">
        <f>+I316-SUM(E$2:E315)</f>
        <v>0</v>
      </c>
      <c r="F316" s="60">
        <f t="shared" si="18"/>
        <v>0</v>
      </c>
      <c r="H316" s="52">
        <f>+COUNTIF(Rohdaten!$B$1:'Rohdaten'!$B$65536,"&lt;"&amp;B316)</f>
        <v>211</v>
      </c>
      <c r="I316" s="53">
        <f>+SUMIF(Rohdaten!$B$1:'Rohdaten'!$B$65536,"&lt;"&amp;B316,Rohdaten!$B$1:'Rohdaten'!$B$65536)</f>
        <v>2677568.58</v>
      </c>
      <c r="K316" s="45"/>
      <c r="L316" s="45"/>
    </row>
    <row r="317" spans="1:12" x14ac:dyDescent="0.2">
      <c r="A317" s="56">
        <f t="shared" si="20"/>
        <v>2518167.0175000057</v>
      </c>
      <c r="B317" s="56">
        <f t="shared" si="19"/>
        <v>2526161.1440000059</v>
      </c>
      <c r="C317" s="57">
        <f>+H317-SUM(C$2:C316)</f>
        <v>0</v>
      </c>
      <c r="D317" s="58">
        <f t="shared" si="17"/>
        <v>0</v>
      </c>
      <c r="E317" s="59">
        <f>+I317-SUM(E$2:E316)</f>
        <v>0</v>
      </c>
      <c r="F317" s="60">
        <f t="shared" si="18"/>
        <v>0</v>
      </c>
      <c r="H317" s="52">
        <f>+COUNTIF(Rohdaten!$B$1:'Rohdaten'!$B$65536,"&lt;"&amp;B317)</f>
        <v>211</v>
      </c>
      <c r="I317" s="53">
        <f>+SUMIF(Rohdaten!$B$1:'Rohdaten'!$B$65536,"&lt;"&amp;B317,Rohdaten!$B$1:'Rohdaten'!$B$65536)</f>
        <v>2677568.58</v>
      </c>
      <c r="K317" s="45"/>
      <c r="L317" s="45"/>
    </row>
    <row r="318" spans="1:12" x14ac:dyDescent="0.2">
      <c r="A318" s="56">
        <f t="shared" si="20"/>
        <v>2526161.1540000057</v>
      </c>
      <c r="B318" s="56">
        <f t="shared" si="19"/>
        <v>2534155.2805000059</v>
      </c>
      <c r="C318" s="57">
        <f>+H318-SUM(C$2:C317)</f>
        <v>0</v>
      </c>
      <c r="D318" s="58">
        <f t="shared" si="17"/>
        <v>0</v>
      </c>
      <c r="E318" s="59">
        <f>+I318-SUM(E$2:E317)</f>
        <v>0</v>
      </c>
      <c r="F318" s="60">
        <f t="shared" si="18"/>
        <v>0</v>
      </c>
      <c r="H318" s="52">
        <f>+COUNTIF(Rohdaten!$B$1:'Rohdaten'!$B$65536,"&lt;"&amp;B318)</f>
        <v>211</v>
      </c>
      <c r="I318" s="53">
        <f>+SUMIF(Rohdaten!$B$1:'Rohdaten'!$B$65536,"&lt;"&amp;B318,Rohdaten!$B$1:'Rohdaten'!$B$65536)</f>
        <v>2677568.58</v>
      </c>
      <c r="K318" s="45"/>
      <c r="L318" s="45"/>
    </row>
    <row r="319" spans="1:12" x14ac:dyDescent="0.2">
      <c r="A319" s="56">
        <f t="shared" si="20"/>
        <v>2534155.2905000057</v>
      </c>
      <c r="B319" s="56">
        <f t="shared" si="19"/>
        <v>2542149.417000006</v>
      </c>
      <c r="C319" s="57">
        <f>+H319-SUM(C$2:C318)</f>
        <v>0</v>
      </c>
      <c r="D319" s="58">
        <f t="shared" si="17"/>
        <v>0</v>
      </c>
      <c r="E319" s="59">
        <f>+I319-SUM(E$2:E318)</f>
        <v>0</v>
      </c>
      <c r="F319" s="60">
        <f t="shared" si="18"/>
        <v>0</v>
      </c>
      <c r="H319" s="52">
        <f>+COUNTIF(Rohdaten!$B$1:'Rohdaten'!$B$65536,"&lt;"&amp;B319)</f>
        <v>211</v>
      </c>
      <c r="I319" s="53">
        <f>+SUMIF(Rohdaten!$B$1:'Rohdaten'!$B$65536,"&lt;"&amp;B319,Rohdaten!$B$1:'Rohdaten'!$B$65536)</f>
        <v>2677568.58</v>
      </c>
      <c r="K319" s="45"/>
      <c r="L319" s="45"/>
    </row>
    <row r="320" spans="1:12" x14ac:dyDescent="0.2">
      <c r="A320" s="56">
        <f t="shared" si="20"/>
        <v>2542149.4270000057</v>
      </c>
      <c r="B320" s="56">
        <f t="shared" si="19"/>
        <v>2550143.553500006</v>
      </c>
      <c r="C320" s="57">
        <f>+H320-SUM(C$2:C319)</f>
        <v>0</v>
      </c>
      <c r="D320" s="58">
        <f t="shared" si="17"/>
        <v>0</v>
      </c>
      <c r="E320" s="59">
        <f>+I320-SUM(E$2:E319)</f>
        <v>0</v>
      </c>
      <c r="F320" s="60">
        <f t="shared" si="18"/>
        <v>0</v>
      </c>
      <c r="H320" s="52">
        <f>+COUNTIF(Rohdaten!$B$1:'Rohdaten'!$B$65536,"&lt;"&amp;B320)</f>
        <v>211</v>
      </c>
      <c r="I320" s="53">
        <f>+SUMIF(Rohdaten!$B$1:'Rohdaten'!$B$65536,"&lt;"&amp;B320,Rohdaten!$B$1:'Rohdaten'!$B$65536)</f>
        <v>2677568.58</v>
      </c>
      <c r="K320" s="45"/>
      <c r="L320" s="45"/>
    </row>
    <row r="321" spans="1:12" x14ac:dyDescent="0.2">
      <c r="A321" s="56">
        <f t="shared" si="20"/>
        <v>2550143.5635000058</v>
      </c>
      <c r="B321" s="56">
        <f t="shared" si="19"/>
        <v>2558137.690000006</v>
      </c>
      <c r="C321" s="57">
        <f>+H321-SUM(C$2:C320)</f>
        <v>0</v>
      </c>
      <c r="D321" s="58">
        <f t="shared" si="17"/>
        <v>0</v>
      </c>
      <c r="E321" s="59">
        <f>+I321-SUM(E$2:E320)</f>
        <v>0</v>
      </c>
      <c r="F321" s="60">
        <f t="shared" si="18"/>
        <v>0</v>
      </c>
      <c r="H321" s="52">
        <f>+COUNTIF(Rohdaten!$B$1:'Rohdaten'!$B$65536,"&lt;"&amp;B321)</f>
        <v>211</v>
      </c>
      <c r="I321" s="53">
        <f>+SUMIF(Rohdaten!$B$1:'Rohdaten'!$B$65536,"&lt;"&amp;B321,Rohdaten!$B$1:'Rohdaten'!$B$65536)</f>
        <v>2677568.58</v>
      </c>
      <c r="K321" s="45"/>
      <c r="L321" s="45"/>
    </row>
    <row r="322" spans="1:12" x14ac:dyDescent="0.2">
      <c r="A322" s="56">
        <f t="shared" si="20"/>
        <v>2558137.7000000058</v>
      </c>
      <c r="B322" s="56">
        <f t="shared" si="19"/>
        <v>2566131.826500006</v>
      </c>
      <c r="C322" s="57">
        <f>+H322-SUM(C$2:C321)</f>
        <v>0</v>
      </c>
      <c r="D322" s="58">
        <f t="shared" ref="D322:D339" si="21">+C322/MAX($H:$H)</f>
        <v>0</v>
      </c>
      <c r="E322" s="59">
        <f>+I322-SUM(E$2:E321)</f>
        <v>0</v>
      </c>
      <c r="F322" s="60">
        <f t="shared" ref="F322:F339" si="22">+E322/MAX($I:$I)</f>
        <v>0</v>
      </c>
      <c r="H322" s="52">
        <f>+COUNTIF(Rohdaten!$B$1:'Rohdaten'!$B$65536,"&lt;"&amp;B322)</f>
        <v>211</v>
      </c>
      <c r="I322" s="53">
        <f>+SUMIF(Rohdaten!$B$1:'Rohdaten'!$B$65536,"&lt;"&amp;B322,Rohdaten!$B$1:'Rohdaten'!$B$65536)</f>
        <v>2677568.58</v>
      </c>
      <c r="K322" s="45"/>
      <c r="L322" s="45"/>
    </row>
    <row r="323" spans="1:12" x14ac:dyDescent="0.2">
      <c r="A323" s="56">
        <f t="shared" si="20"/>
        <v>2566131.8365000058</v>
      </c>
      <c r="B323" s="56">
        <f t="shared" si="19"/>
        <v>2574125.963000006</v>
      </c>
      <c r="C323" s="57">
        <f>+H323-SUM(C$2:C322)</f>
        <v>0</v>
      </c>
      <c r="D323" s="58">
        <f t="shared" si="21"/>
        <v>0</v>
      </c>
      <c r="E323" s="59">
        <f>+I323-SUM(E$2:E322)</f>
        <v>0</v>
      </c>
      <c r="F323" s="60">
        <f t="shared" si="22"/>
        <v>0</v>
      </c>
      <c r="H323" s="52">
        <f>+COUNTIF(Rohdaten!$B$1:'Rohdaten'!$B$65536,"&lt;"&amp;B323)</f>
        <v>211</v>
      </c>
      <c r="I323" s="53">
        <f>+SUMIF(Rohdaten!$B$1:'Rohdaten'!$B$65536,"&lt;"&amp;B323,Rohdaten!$B$1:'Rohdaten'!$B$65536)</f>
        <v>2677568.58</v>
      </c>
      <c r="K323" s="45"/>
      <c r="L323" s="45"/>
    </row>
    <row r="324" spans="1:12" x14ac:dyDescent="0.2">
      <c r="A324" s="56">
        <f t="shared" si="20"/>
        <v>2574125.9730000058</v>
      </c>
      <c r="B324" s="56">
        <f t="shared" ref="B324:B339" si="23">+B323+$L$10</f>
        <v>2582120.0995000061</v>
      </c>
      <c r="C324" s="57">
        <f>+H324-SUM(C$2:C323)</f>
        <v>0</v>
      </c>
      <c r="D324" s="58">
        <f t="shared" si="21"/>
        <v>0</v>
      </c>
      <c r="E324" s="59">
        <f>+I324-SUM(E$2:E323)</f>
        <v>0</v>
      </c>
      <c r="F324" s="60">
        <f t="shared" si="22"/>
        <v>0</v>
      </c>
      <c r="H324" s="52">
        <f>+COUNTIF(Rohdaten!$B$1:'Rohdaten'!$B$65536,"&lt;"&amp;B324)</f>
        <v>211</v>
      </c>
      <c r="I324" s="53">
        <f>+SUMIF(Rohdaten!$B$1:'Rohdaten'!$B$65536,"&lt;"&amp;B324,Rohdaten!$B$1:'Rohdaten'!$B$65536)</f>
        <v>2677568.58</v>
      </c>
      <c r="K324" s="45"/>
      <c r="L324" s="45"/>
    </row>
    <row r="325" spans="1:12" x14ac:dyDescent="0.2">
      <c r="A325" s="56">
        <f t="shared" ref="A325:A339" si="24">+B324+0.01</f>
        <v>2582120.1095000058</v>
      </c>
      <c r="B325" s="56">
        <f t="shared" si="23"/>
        <v>2590114.2360000061</v>
      </c>
      <c r="C325" s="57">
        <f>+H325-SUM(C$2:C324)</f>
        <v>0</v>
      </c>
      <c r="D325" s="58">
        <f t="shared" si="21"/>
        <v>0</v>
      </c>
      <c r="E325" s="59">
        <f>+I325-SUM(E$2:E324)</f>
        <v>0</v>
      </c>
      <c r="F325" s="60">
        <f t="shared" si="22"/>
        <v>0</v>
      </c>
      <c r="H325" s="52">
        <f>+COUNTIF(Rohdaten!$B$1:'Rohdaten'!$B$65536,"&lt;"&amp;B325)</f>
        <v>211</v>
      </c>
      <c r="I325" s="53">
        <f>+SUMIF(Rohdaten!$B$1:'Rohdaten'!$B$65536,"&lt;"&amp;B325,Rohdaten!$B$1:'Rohdaten'!$B$65536)</f>
        <v>2677568.58</v>
      </c>
      <c r="K325" s="45"/>
      <c r="L325" s="45"/>
    </row>
    <row r="326" spans="1:12" x14ac:dyDescent="0.2">
      <c r="A326" s="56">
        <f t="shared" si="24"/>
        <v>2590114.2460000059</v>
      </c>
      <c r="B326" s="56">
        <f t="shared" si="23"/>
        <v>2598108.3725000061</v>
      </c>
      <c r="C326" s="57">
        <f>+H326-SUM(C$2:C325)</f>
        <v>0</v>
      </c>
      <c r="D326" s="58">
        <f t="shared" si="21"/>
        <v>0</v>
      </c>
      <c r="E326" s="59">
        <f>+I326-SUM(E$2:E325)</f>
        <v>0</v>
      </c>
      <c r="F326" s="60">
        <f t="shared" si="22"/>
        <v>0</v>
      </c>
      <c r="H326" s="52">
        <f>+COUNTIF(Rohdaten!$B$1:'Rohdaten'!$B$65536,"&lt;"&amp;B326)</f>
        <v>211</v>
      </c>
      <c r="I326" s="53">
        <f>+SUMIF(Rohdaten!$B$1:'Rohdaten'!$B$65536,"&lt;"&amp;B326,Rohdaten!$B$1:'Rohdaten'!$B$65536)</f>
        <v>2677568.58</v>
      </c>
      <c r="K326" s="45"/>
      <c r="L326" s="45"/>
    </row>
    <row r="327" spans="1:12" x14ac:dyDescent="0.2">
      <c r="A327" s="56">
        <f t="shared" si="24"/>
        <v>2598108.3825000059</v>
      </c>
      <c r="B327" s="56">
        <f t="shared" si="23"/>
        <v>2606102.5090000061</v>
      </c>
      <c r="C327" s="57">
        <f>+H327-SUM(C$2:C326)</f>
        <v>0</v>
      </c>
      <c r="D327" s="58">
        <f t="shared" si="21"/>
        <v>0</v>
      </c>
      <c r="E327" s="59">
        <f>+I327-SUM(E$2:E326)</f>
        <v>0</v>
      </c>
      <c r="F327" s="60">
        <f t="shared" si="22"/>
        <v>0</v>
      </c>
      <c r="H327" s="52">
        <f>+COUNTIF(Rohdaten!$B$1:'Rohdaten'!$B$65536,"&lt;"&amp;B327)</f>
        <v>211</v>
      </c>
      <c r="I327" s="53">
        <f>+SUMIF(Rohdaten!$B$1:'Rohdaten'!$B$65536,"&lt;"&amp;B327,Rohdaten!$B$1:'Rohdaten'!$B$65536)</f>
        <v>2677568.58</v>
      </c>
      <c r="K327" s="45"/>
      <c r="L327" s="45"/>
    </row>
    <row r="328" spans="1:12" x14ac:dyDescent="0.2">
      <c r="A328" s="56">
        <f t="shared" si="24"/>
        <v>2606102.5190000059</v>
      </c>
      <c r="B328" s="56">
        <f t="shared" si="23"/>
        <v>2614096.6455000062</v>
      </c>
      <c r="C328" s="57">
        <f>+H328-SUM(C$2:C327)</f>
        <v>0</v>
      </c>
      <c r="D328" s="58">
        <f t="shared" si="21"/>
        <v>0</v>
      </c>
      <c r="E328" s="59">
        <f>+I328-SUM(E$2:E327)</f>
        <v>0</v>
      </c>
      <c r="F328" s="60">
        <f t="shared" si="22"/>
        <v>0</v>
      </c>
      <c r="H328" s="52">
        <f>+COUNTIF(Rohdaten!$B$1:'Rohdaten'!$B$65536,"&lt;"&amp;B328)</f>
        <v>211</v>
      </c>
      <c r="I328" s="53">
        <f>+SUMIF(Rohdaten!$B$1:'Rohdaten'!$B$65536,"&lt;"&amp;B328,Rohdaten!$B$1:'Rohdaten'!$B$65536)</f>
        <v>2677568.58</v>
      </c>
      <c r="K328" s="45"/>
      <c r="L328" s="45"/>
    </row>
    <row r="329" spans="1:12" x14ac:dyDescent="0.2">
      <c r="A329" s="56">
        <f t="shared" si="24"/>
        <v>2614096.6555000059</v>
      </c>
      <c r="B329" s="56">
        <f t="shared" si="23"/>
        <v>2622090.7820000062</v>
      </c>
      <c r="C329" s="57">
        <f>+H329-SUM(C$2:C328)</f>
        <v>0</v>
      </c>
      <c r="D329" s="58">
        <f t="shared" si="21"/>
        <v>0</v>
      </c>
      <c r="E329" s="59">
        <f>+I329-SUM(E$2:E328)</f>
        <v>0</v>
      </c>
      <c r="F329" s="60">
        <f t="shared" si="22"/>
        <v>0</v>
      </c>
      <c r="H329" s="52">
        <f>+COUNTIF(Rohdaten!$B$1:'Rohdaten'!$B$65536,"&lt;"&amp;B329)</f>
        <v>211</v>
      </c>
      <c r="I329" s="53">
        <f>+SUMIF(Rohdaten!$B$1:'Rohdaten'!$B$65536,"&lt;"&amp;B329,Rohdaten!$B$1:'Rohdaten'!$B$65536)</f>
        <v>2677568.58</v>
      </c>
      <c r="K329" s="45"/>
      <c r="L329" s="45"/>
    </row>
    <row r="330" spans="1:12" x14ac:dyDescent="0.2">
      <c r="A330" s="56">
        <f t="shared" si="24"/>
        <v>2622090.792000006</v>
      </c>
      <c r="B330" s="56">
        <f t="shared" si="23"/>
        <v>2630084.9185000062</v>
      </c>
      <c r="C330" s="57">
        <f>+H330-SUM(C$2:C329)</f>
        <v>0</v>
      </c>
      <c r="D330" s="58">
        <f t="shared" si="21"/>
        <v>0</v>
      </c>
      <c r="E330" s="59">
        <f>+I330-SUM(E$2:E329)</f>
        <v>0</v>
      </c>
      <c r="F330" s="60">
        <f t="shared" si="22"/>
        <v>0</v>
      </c>
      <c r="H330" s="52">
        <f>+COUNTIF(Rohdaten!$B$1:'Rohdaten'!$B$65536,"&lt;"&amp;B330)</f>
        <v>211</v>
      </c>
      <c r="I330" s="53">
        <f>+SUMIF(Rohdaten!$B$1:'Rohdaten'!$B$65536,"&lt;"&amp;B330,Rohdaten!$B$1:'Rohdaten'!$B$65536)</f>
        <v>2677568.58</v>
      </c>
      <c r="K330" s="45"/>
      <c r="L330" s="45"/>
    </row>
    <row r="331" spans="1:12" x14ac:dyDescent="0.2">
      <c r="A331" s="56">
        <f t="shared" si="24"/>
        <v>2630084.928500006</v>
      </c>
      <c r="B331" s="56">
        <f t="shared" si="23"/>
        <v>2638079.0550000062</v>
      </c>
      <c r="C331" s="57">
        <f>+H331-SUM(C$2:C330)</f>
        <v>0</v>
      </c>
      <c r="D331" s="58">
        <f t="shared" si="21"/>
        <v>0</v>
      </c>
      <c r="E331" s="59">
        <f>+I331-SUM(E$2:E330)</f>
        <v>0</v>
      </c>
      <c r="F331" s="60">
        <f t="shared" si="22"/>
        <v>0</v>
      </c>
      <c r="H331" s="52">
        <f>+COUNTIF(Rohdaten!$B$1:'Rohdaten'!$B$65536,"&lt;"&amp;B331)</f>
        <v>211</v>
      </c>
      <c r="I331" s="53">
        <f>+SUMIF(Rohdaten!$B$1:'Rohdaten'!$B$65536,"&lt;"&amp;B331,Rohdaten!$B$1:'Rohdaten'!$B$65536)</f>
        <v>2677568.58</v>
      </c>
      <c r="K331" s="45"/>
      <c r="L331" s="45"/>
    </row>
    <row r="332" spans="1:12" x14ac:dyDescent="0.2">
      <c r="A332" s="56">
        <f t="shared" si="24"/>
        <v>2638079.065000006</v>
      </c>
      <c r="B332" s="56">
        <f t="shared" si="23"/>
        <v>2646073.1915000062</v>
      </c>
      <c r="C332" s="57">
        <f>+H332-SUM(C$2:C331)</f>
        <v>0</v>
      </c>
      <c r="D332" s="58">
        <f t="shared" si="21"/>
        <v>0</v>
      </c>
      <c r="E332" s="59">
        <f>+I332-SUM(E$2:E331)</f>
        <v>0</v>
      </c>
      <c r="F332" s="60">
        <f t="shared" si="22"/>
        <v>0</v>
      </c>
      <c r="H332" s="52">
        <f>+COUNTIF(Rohdaten!$B$1:'Rohdaten'!$B$65536,"&lt;"&amp;B332)</f>
        <v>211</v>
      </c>
      <c r="I332" s="53">
        <f>+SUMIF(Rohdaten!$B$1:'Rohdaten'!$B$65536,"&lt;"&amp;B332,Rohdaten!$B$1:'Rohdaten'!$B$65536)</f>
        <v>2677568.58</v>
      </c>
      <c r="K332" s="45"/>
      <c r="L332" s="45"/>
    </row>
    <row r="333" spans="1:12" x14ac:dyDescent="0.2">
      <c r="A333" s="56">
        <f t="shared" si="24"/>
        <v>2646073.201500006</v>
      </c>
      <c r="B333" s="56">
        <f t="shared" si="23"/>
        <v>2654067.3280000063</v>
      </c>
      <c r="C333" s="57">
        <f>+H333-SUM(C$2:C332)</f>
        <v>0</v>
      </c>
      <c r="D333" s="58">
        <f t="shared" si="21"/>
        <v>0</v>
      </c>
      <c r="E333" s="59">
        <f>+I333-SUM(E$2:E332)</f>
        <v>0</v>
      </c>
      <c r="F333" s="60">
        <f t="shared" si="22"/>
        <v>0</v>
      </c>
      <c r="H333" s="52">
        <f>+COUNTIF(Rohdaten!$B$1:'Rohdaten'!$B$65536,"&lt;"&amp;B333)</f>
        <v>211</v>
      </c>
      <c r="I333" s="53">
        <f>+SUMIF(Rohdaten!$B$1:'Rohdaten'!$B$65536,"&lt;"&amp;B333,Rohdaten!$B$1:'Rohdaten'!$B$65536)</f>
        <v>2677568.58</v>
      </c>
      <c r="K333" s="45"/>
      <c r="L333" s="45"/>
    </row>
    <row r="334" spans="1:12" x14ac:dyDescent="0.2">
      <c r="A334" s="56">
        <f t="shared" si="24"/>
        <v>2654067.338000006</v>
      </c>
      <c r="B334" s="56">
        <f t="shared" si="23"/>
        <v>2662061.4645000063</v>
      </c>
      <c r="C334" s="57">
        <f>+H334-SUM(C$2:C333)</f>
        <v>0</v>
      </c>
      <c r="D334" s="58">
        <f t="shared" si="21"/>
        <v>0</v>
      </c>
      <c r="E334" s="59">
        <f>+I334-SUM(E$2:E333)</f>
        <v>0</v>
      </c>
      <c r="F334" s="60">
        <f t="shared" si="22"/>
        <v>0</v>
      </c>
      <c r="H334" s="52">
        <f>+COUNTIF(Rohdaten!$B$1:'Rohdaten'!$B$65536,"&lt;"&amp;B334)</f>
        <v>211</v>
      </c>
      <c r="I334" s="53">
        <f>+SUMIF(Rohdaten!$B$1:'Rohdaten'!$B$65536,"&lt;"&amp;B334,Rohdaten!$B$1:'Rohdaten'!$B$65536)</f>
        <v>2677568.58</v>
      </c>
      <c r="K334" s="45"/>
      <c r="L334" s="45"/>
    </row>
    <row r="335" spans="1:12" x14ac:dyDescent="0.2">
      <c r="A335" s="56">
        <f t="shared" si="24"/>
        <v>2662061.4745000061</v>
      </c>
      <c r="B335" s="56">
        <f t="shared" si="23"/>
        <v>2670055.6010000063</v>
      </c>
      <c r="C335" s="57">
        <f>+H335-SUM(C$2:C334)</f>
        <v>0</v>
      </c>
      <c r="D335" s="58">
        <f t="shared" si="21"/>
        <v>0</v>
      </c>
      <c r="E335" s="59">
        <f>+I335-SUM(E$2:E334)</f>
        <v>0</v>
      </c>
      <c r="F335" s="60">
        <f t="shared" si="22"/>
        <v>0</v>
      </c>
      <c r="H335" s="52">
        <f>+COUNTIF(Rohdaten!$B$1:'Rohdaten'!$B$65536,"&lt;"&amp;B335)</f>
        <v>211</v>
      </c>
      <c r="I335" s="53">
        <f>+SUMIF(Rohdaten!$B$1:'Rohdaten'!$B$65536,"&lt;"&amp;B335,Rohdaten!$B$1:'Rohdaten'!$B$65536)</f>
        <v>2677568.58</v>
      </c>
      <c r="K335" s="45"/>
      <c r="L335" s="45"/>
    </row>
    <row r="336" spans="1:12" x14ac:dyDescent="0.2">
      <c r="A336" s="56">
        <f t="shared" si="24"/>
        <v>2670055.6110000061</v>
      </c>
      <c r="B336" s="56">
        <f t="shared" si="23"/>
        <v>2678049.7375000063</v>
      </c>
      <c r="C336" s="57">
        <f>+H336-SUM(C$2:C335)</f>
        <v>0</v>
      </c>
      <c r="D336" s="58">
        <f t="shared" si="21"/>
        <v>0</v>
      </c>
      <c r="E336" s="59">
        <f>+I336-SUM(E$2:E335)</f>
        <v>0</v>
      </c>
      <c r="F336" s="60">
        <f t="shared" si="22"/>
        <v>0</v>
      </c>
      <c r="H336" s="52">
        <f>+COUNTIF(Rohdaten!$B$1:'Rohdaten'!$B$65536,"&lt;"&amp;B336)</f>
        <v>211</v>
      </c>
      <c r="I336" s="53">
        <f>+SUMIF(Rohdaten!$B$1:'Rohdaten'!$B$65536,"&lt;"&amp;B336,Rohdaten!$B$1:'Rohdaten'!$B$65536)</f>
        <v>2677568.58</v>
      </c>
      <c r="K336" s="45"/>
      <c r="L336" s="45"/>
    </row>
    <row r="337" spans="1:12" x14ac:dyDescent="0.2">
      <c r="A337" s="56">
        <f t="shared" si="24"/>
        <v>2678049.7475000061</v>
      </c>
      <c r="B337" s="56">
        <f t="shared" si="23"/>
        <v>2686043.8740000064</v>
      </c>
      <c r="C337" s="57">
        <f>+H337-SUM(C$2:C336)</f>
        <v>0</v>
      </c>
      <c r="D337" s="58">
        <f t="shared" si="21"/>
        <v>0</v>
      </c>
      <c r="E337" s="59">
        <f>+I337-SUM(E$2:E336)</f>
        <v>0</v>
      </c>
      <c r="F337" s="60">
        <f t="shared" si="22"/>
        <v>0</v>
      </c>
      <c r="H337" s="52">
        <f>+COUNTIF(Rohdaten!$B$1:'Rohdaten'!$B$65536,"&lt;"&amp;B337)</f>
        <v>211</v>
      </c>
      <c r="I337" s="53">
        <f>+SUMIF(Rohdaten!$B$1:'Rohdaten'!$B$65536,"&lt;"&amp;B337,Rohdaten!$B$1:'Rohdaten'!$B$65536)</f>
        <v>2677568.58</v>
      </c>
      <c r="K337" s="45"/>
      <c r="L337" s="45"/>
    </row>
    <row r="338" spans="1:12" x14ac:dyDescent="0.2">
      <c r="A338" s="56">
        <f t="shared" si="24"/>
        <v>2686043.8840000061</v>
      </c>
      <c r="B338" s="56">
        <f t="shared" si="23"/>
        <v>2694038.0105000064</v>
      </c>
      <c r="C338" s="57">
        <f>+H338-SUM(C$2:C337)</f>
        <v>0</v>
      </c>
      <c r="D338" s="58">
        <f t="shared" si="21"/>
        <v>0</v>
      </c>
      <c r="E338" s="59">
        <f>+I338-SUM(E$2:E337)</f>
        <v>0</v>
      </c>
      <c r="F338" s="60">
        <f t="shared" si="22"/>
        <v>0</v>
      </c>
      <c r="H338" s="52">
        <f>+COUNTIF(Rohdaten!$B$1:'Rohdaten'!$B$65536,"&lt;"&amp;B338)</f>
        <v>211</v>
      </c>
      <c r="I338" s="53">
        <f>+SUMIF(Rohdaten!$B$1:'Rohdaten'!$B$65536,"&lt;"&amp;B338,Rohdaten!$B$1:'Rohdaten'!$B$65536)</f>
        <v>2677568.58</v>
      </c>
      <c r="K338" s="45"/>
      <c r="L338" s="45"/>
    </row>
    <row r="339" spans="1:12" x14ac:dyDescent="0.2">
      <c r="A339" s="56">
        <f t="shared" si="24"/>
        <v>2694038.0205000062</v>
      </c>
      <c r="B339" s="56">
        <f t="shared" si="23"/>
        <v>2702032.1470000064</v>
      </c>
      <c r="C339" s="57">
        <f>+H339-SUM(C$2:C338)</f>
        <v>0</v>
      </c>
      <c r="D339" s="58">
        <f t="shared" si="21"/>
        <v>0</v>
      </c>
      <c r="E339" s="59">
        <f>+I339-SUM(E$2:E338)</f>
        <v>0</v>
      </c>
      <c r="F339" s="60">
        <f t="shared" si="22"/>
        <v>0</v>
      </c>
      <c r="H339" s="52">
        <f>+COUNTIF(Rohdaten!$B$1:'Rohdaten'!$B$65536,"&lt;"&amp;B339)</f>
        <v>211</v>
      </c>
      <c r="I339" s="53">
        <f>+SUMIF(Rohdaten!$B$1:'Rohdaten'!$B$65536,"&lt;"&amp;B339,Rohdaten!$B$1:'Rohdaten'!$B$65536)</f>
        <v>2677568.58</v>
      </c>
      <c r="K339" s="45"/>
      <c r="L339" s="45"/>
    </row>
    <row r="340" spans="1:12" x14ac:dyDescent="0.2">
      <c r="K340" s="45"/>
      <c r="L340" s="45"/>
    </row>
    <row r="341" spans="1:12" x14ac:dyDescent="0.2">
      <c r="K341" s="45"/>
      <c r="L341" s="45"/>
    </row>
    <row r="342" spans="1:12" x14ac:dyDescent="0.2">
      <c r="K342" s="45"/>
      <c r="L342" s="45"/>
    </row>
    <row r="343" spans="1:12" x14ac:dyDescent="0.2">
      <c r="K343" s="45"/>
      <c r="L343" s="45"/>
    </row>
    <row r="344" spans="1:12" x14ac:dyDescent="0.2">
      <c r="K344" s="45"/>
      <c r="L344" s="45"/>
    </row>
    <row r="345" spans="1:12" x14ac:dyDescent="0.2">
      <c r="K345" s="45"/>
      <c r="L345" s="45"/>
    </row>
    <row r="346" spans="1:12" x14ac:dyDescent="0.2">
      <c r="K346" s="45"/>
      <c r="L346" s="45"/>
    </row>
    <row r="347" spans="1:12" x14ac:dyDescent="0.2">
      <c r="K347" s="45"/>
      <c r="L347" s="45"/>
    </row>
    <row r="348" spans="1:12" x14ac:dyDescent="0.2">
      <c r="K348" s="45"/>
      <c r="L348" s="45"/>
    </row>
    <row r="349" spans="1:12" x14ac:dyDescent="0.2">
      <c r="K349" s="45"/>
      <c r="L349" s="45"/>
    </row>
    <row r="350" spans="1:12" x14ac:dyDescent="0.2">
      <c r="K350" s="45"/>
      <c r="L350" s="45"/>
    </row>
    <row r="351" spans="1:12" x14ac:dyDescent="0.2">
      <c r="K351" s="45"/>
      <c r="L351" s="45"/>
    </row>
    <row r="352" spans="1:12" x14ac:dyDescent="0.2">
      <c r="K352" s="45"/>
      <c r="L352" s="45"/>
    </row>
    <row r="353" spans="11:12" x14ac:dyDescent="0.2">
      <c r="K353" s="45"/>
      <c r="L353" s="45"/>
    </row>
    <row r="354" spans="11:12" x14ac:dyDescent="0.2">
      <c r="K354" s="45"/>
      <c r="L354" s="45"/>
    </row>
    <row r="355" spans="11:12" x14ac:dyDescent="0.2">
      <c r="K355" s="45"/>
      <c r="L355" s="45"/>
    </row>
    <row r="356" spans="11:12" x14ac:dyDescent="0.2">
      <c r="K356" s="45"/>
      <c r="L356" s="45"/>
    </row>
    <row r="357" spans="11:12" x14ac:dyDescent="0.2">
      <c r="K357" s="45"/>
      <c r="L357" s="45"/>
    </row>
    <row r="358" spans="11:12" x14ac:dyDescent="0.2">
      <c r="K358" s="45"/>
      <c r="L358" s="45"/>
    </row>
    <row r="359" spans="11:12" x14ac:dyDescent="0.2">
      <c r="K359" s="45"/>
      <c r="L359" s="45"/>
    </row>
    <row r="360" spans="11:12" x14ac:dyDescent="0.2">
      <c r="K360" s="45"/>
      <c r="L360" s="45"/>
    </row>
    <row r="361" spans="11:12" x14ac:dyDescent="0.2">
      <c r="K361" s="45"/>
      <c r="L361" s="45"/>
    </row>
    <row r="362" spans="11:12" x14ac:dyDescent="0.2">
      <c r="K362" s="45"/>
      <c r="L362" s="45"/>
    </row>
    <row r="363" spans="11:12" x14ac:dyDescent="0.2">
      <c r="K363" s="45"/>
      <c r="L363" s="45"/>
    </row>
    <row r="364" spans="11:12" x14ac:dyDescent="0.2">
      <c r="K364" s="45"/>
      <c r="L364" s="45"/>
    </row>
    <row r="365" spans="11:12" x14ac:dyDescent="0.2">
      <c r="K365" s="45"/>
      <c r="L365" s="45"/>
    </row>
    <row r="366" spans="11:12" x14ac:dyDescent="0.2">
      <c r="K366" s="45"/>
      <c r="L366" s="45"/>
    </row>
    <row r="367" spans="11:12" x14ac:dyDescent="0.2">
      <c r="K367" s="45"/>
      <c r="L367" s="45"/>
    </row>
    <row r="368" spans="11:12" x14ac:dyDescent="0.2">
      <c r="K368" s="45"/>
      <c r="L368" s="45"/>
    </row>
    <row r="369" spans="11:12" x14ac:dyDescent="0.2">
      <c r="K369" s="45"/>
      <c r="L369" s="45"/>
    </row>
    <row r="370" spans="11:12" x14ac:dyDescent="0.2">
      <c r="K370" s="45"/>
      <c r="L370" s="45"/>
    </row>
    <row r="371" spans="11:12" x14ac:dyDescent="0.2">
      <c r="K371" s="45"/>
      <c r="L371" s="45"/>
    </row>
    <row r="372" spans="11:12" x14ac:dyDescent="0.2">
      <c r="K372" s="45"/>
      <c r="L372" s="45"/>
    </row>
    <row r="373" spans="11:12" x14ac:dyDescent="0.2">
      <c r="K373" s="45"/>
      <c r="L373" s="45"/>
    </row>
    <row r="374" spans="11:12" x14ac:dyDescent="0.2">
      <c r="K374" s="45"/>
      <c r="L374" s="45"/>
    </row>
    <row r="375" spans="11:12" x14ac:dyDescent="0.2">
      <c r="K375" s="45"/>
      <c r="L375" s="45"/>
    </row>
    <row r="376" spans="11:12" x14ac:dyDescent="0.2">
      <c r="K376" s="45"/>
      <c r="L376" s="45"/>
    </row>
    <row r="377" spans="11:12" x14ac:dyDescent="0.2">
      <c r="K377" s="45"/>
      <c r="L377" s="45"/>
    </row>
    <row r="378" spans="11:12" x14ac:dyDescent="0.2">
      <c r="K378" s="45"/>
      <c r="L378" s="45"/>
    </row>
    <row r="379" spans="11:12" x14ac:dyDescent="0.2">
      <c r="K379" s="45"/>
      <c r="L379" s="45"/>
    </row>
    <row r="380" spans="11:12" x14ac:dyDescent="0.2">
      <c r="K380" s="45"/>
      <c r="L380" s="45"/>
    </row>
    <row r="381" spans="11:12" x14ac:dyDescent="0.2">
      <c r="K381" s="45"/>
      <c r="L381" s="45"/>
    </row>
    <row r="382" spans="11:12" x14ac:dyDescent="0.2">
      <c r="K382" s="45"/>
      <c r="L382" s="45"/>
    </row>
    <row r="383" spans="11:12" x14ac:dyDescent="0.2">
      <c r="K383" s="45"/>
      <c r="L383" s="45"/>
    </row>
    <row r="384" spans="11:12" x14ac:dyDescent="0.2">
      <c r="K384" s="45"/>
      <c r="L384" s="45"/>
    </row>
    <row r="385" spans="11:12" x14ac:dyDescent="0.2">
      <c r="K385" s="45"/>
      <c r="L385" s="45"/>
    </row>
    <row r="386" spans="11:12" x14ac:dyDescent="0.2">
      <c r="K386" s="45"/>
      <c r="L386" s="45"/>
    </row>
    <row r="387" spans="11:12" x14ac:dyDescent="0.2">
      <c r="K387" s="45"/>
      <c r="L387" s="45"/>
    </row>
    <row r="388" spans="11:12" x14ac:dyDescent="0.2">
      <c r="K388" s="45"/>
      <c r="L388" s="45"/>
    </row>
    <row r="389" spans="11:12" x14ac:dyDescent="0.2">
      <c r="K389" s="45"/>
      <c r="L389" s="45"/>
    </row>
    <row r="390" spans="11:12" x14ac:dyDescent="0.2">
      <c r="K390" s="45"/>
      <c r="L390" s="45"/>
    </row>
    <row r="391" spans="11:12" x14ac:dyDescent="0.2">
      <c r="K391" s="45"/>
      <c r="L391" s="45"/>
    </row>
    <row r="392" spans="11:12" x14ac:dyDescent="0.2">
      <c r="K392" s="45"/>
      <c r="L392" s="45"/>
    </row>
    <row r="393" spans="11:12" x14ac:dyDescent="0.2">
      <c r="K393" s="45"/>
      <c r="L393" s="45"/>
    </row>
    <row r="394" spans="11:12" x14ac:dyDescent="0.2">
      <c r="K394" s="45"/>
      <c r="L394" s="45"/>
    </row>
    <row r="395" spans="11:12" x14ac:dyDescent="0.2">
      <c r="K395" s="45"/>
      <c r="L395" s="45"/>
    </row>
    <row r="396" spans="11:12" x14ac:dyDescent="0.2">
      <c r="K396" s="45"/>
      <c r="L396" s="45"/>
    </row>
    <row r="397" spans="11:12" x14ac:dyDescent="0.2">
      <c r="K397" s="45"/>
      <c r="L397" s="45"/>
    </row>
    <row r="398" spans="11:12" x14ac:dyDescent="0.2">
      <c r="K398" s="45"/>
      <c r="L398" s="45"/>
    </row>
    <row r="399" spans="11:12" x14ac:dyDescent="0.2">
      <c r="K399" s="45"/>
      <c r="L399" s="45"/>
    </row>
    <row r="400" spans="11:12" x14ac:dyDescent="0.2">
      <c r="K400" s="45"/>
      <c r="L400" s="45"/>
    </row>
    <row r="401" spans="11:12" x14ac:dyDescent="0.2">
      <c r="K401" s="45"/>
      <c r="L401" s="45"/>
    </row>
    <row r="402" spans="11:12" x14ac:dyDescent="0.2">
      <c r="K402" s="45"/>
      <c r="L402" s="45"/>
    </row>
    <row r="403" spans="11:12" x14ac:dyDescent="0.2">
      <c r="K403" s="45"/>
      <c r="L403" s="45"/>
    </row>
    <row r="404" spans="11:12" x14ac:dyDescent="0.2">
      <c r="K404" s="45"/>
      <c r="L404" s="45"/>
    </row>
    <row r="405" spans="11:12" x14ac:dyDescent="0.2">
      <c r="K405" s="45"/>
      <c r="L405" s="45"/>
    </row>
    <row r="406" spans="11:12" x14ac:dyDescent="0.2">
      <c r="K406" s="45"/>
      <c r="L406" s="45"/>
    </row>
    <row r="407" spans="11:12" x14ac:dyDescent="0.2">
      <c r="K407" s="45"/>
      <c r="L407" s="45"/>
    </row>
    <row r="408" spans="11:12" x14ac:dyDescent="0.2">
      <c r="K408" s="45"/>
      <c r="L408" s="45"/>
    </row>
    <row r="409" spans="11:12" x14ac:dyDescent="0.2">
      <c r="K409" s="45"/>
      <c r="L409" s="45"/>
    </row>
    <row r="410" spans="11:12" x14ac:dyDescent="0.2">
      <c r="K410" s="45"/>
      <c r="L410" s="45"/>
    </row>
    <row r="411" spans="11:12" x14ac:dyDescent="0.2">
      <c r="K411" s="45"/>
      <c r="L411" s="45"/>
    </row>
    <row r="412" spans="11:12" x14ac:dyDescent="0.2">
      <c r="K412" s="45"/>
      <c r="L412" s="45"/>
    </row>
    <row r="413" spans="11:12" x14ac:dyDescent="0.2">
      <c r="K413" s="45"/>
      <c r="L413" s="45"/>
    </row>
    <row r="414" spans="11:12" x14ac:dyDescent="0.2">
      <c r="K414" s="45"/>
      <c r="L414" s="45"/>
    </row>
    <row r="415" spans="11:12" x14ac:dyDescent="0.2">
      <c r="K415" s="45"/>
      <c r="L415" s="45"/>
    </row>
    <row r="416" spans="11:12" x14ac:dyDescent="0.2">
      <c r="K416" s="45"/>
      <c r="L416" s="45"/>
    </row>
    <row r="417" spans="11:12" x14ac:dyDescent="0.2">
      <c r="K417" s="45"/>
      <c r="L417" s="45"/>
    </row>
    <row r="418" spans="11:12" x14ac:dyDescent="0.2">
      <c r="K418" s="45"/>
      <c r="L418" s="45"/>
    </row>
    <row r="419" spans="11:12" x14ac:dyDescent="0.2">
      <c r="K419" s="45"/>
      <c r="L419" s="45"/>
    </row>
    <row r="420" spans="11:12" x14ac:dyDescent="0.2">
      <c r="K420" s="45"/>
      <c r="L420" s="45"/>
    </row>
    <row r="421" spans="11:12" x14ac:dyDescent="0.2">
      <c r="K421" s="45"/>
      <c r="L421" s="45"/>
    </row>
    <row r="422" spans="11:12" x14ac:dyDescent="0.2">
      <c r="K422" s="45"/>
      <c r="L422" s="45"/>
    </row>
    <row r="423" spans="11:12" x14ac:dyDescent="0.2">
      <c r="K423" s="45"/>
      <c r="L423" s="45"/>
    </row>
    <row r="424" spans="11:12" x14ac:dyDescent="0.2">
      <c r="K424" s="45"/>
      <c r="L424" s="45"/>
    </row>
    <row r="425" spans="11:12" x14ac:dyDescent="0.2">
      <c r="K425" s="45"/>
      <c r="L425" s="45"/>
    </row>
    <row r="426" spans="11:12" x14ac:dyDescent="0.2">
      <c r="K426" s="45"/>
      <c r="L426" s="45"/>
    </row>
    <row r="427" spans="11:12" x14ac:dyDescent="0.2">
      <c r="K427" s="45"/>
      <c r="L427" s="45"/>
    </row>
    <row r="428" spans="11:12" x14ac:dyDescent="0.2">
      <c r="K428" s="45"/>
      <c r="L428" s="45"/>
    </row>
    <row r="429" spans="11:12" x14ac:dyDescent="0.2">
      <c r="K429" s="45"/>
      <c r="L429" s="45"/>
    </row>
    <row r="430" spans="11:12" x14ac:dyDescent="0.2">
      <c r="K430" s="45"/>
      <c r="L430" s="45"/>
    </row>
    <row r="431" spans="11:12" x14ac:dyDescent="0.2">
      <c r="K431" s="45"/>
      <c r="L431" s="45"/>
    </row>
    <row r="432" spans="11:12" x14ac:dyDescent="0.2">
      <c r="K432" s="45"/>
      <c r="L432" s="45"/>
    </row>
    <row r="433" spans="11:12" x14ac:dyDescent="0.2">
      <c r="K433" s="45"/>
      <c r="L433" s="45"/>
    </row>
    <row r="434" spans="11:12" x14ac:dyDescent="0.2">
      <c r="K434" s="45"/>
      <c r="L434" s="45"/>
    </row>
    <row r="435" spans="11:12" x14ac:dyDescent="0.2">
      <c r="K435" s="45"/>
      <c r="L435" s="45"/>
    </row>
    <row r="436" spans="11:12" x14ac:dyDescent="0.2">
      <c r="K436" s="45"/>
      <c r="L436" s="45"/>
    </row>
    <row r="437" spans="11:12" x14ac:dyDescent="0.2">
      <c r="K437" s="45"/>
      <c r="L437" s="45"/>
    </row>
    <row r="438" spans="11:12" x14ac:dyDescent="0.2">
      <c r="K438" s="45"/>
      <c r="L438" s="45"/>
    </row>
    <row r="439" spans="11:12" x14ac:dyDescent="0.2">
      <c r="K439" s="45"/>
      <c r="L439" s="45"/>
    </row>
    <row r="440" spans="11:12" x14ac:dyDescent="0.2">
      <c r="K440" s="45"/>
      <c r="L440" s="45"/>
    </row>
    <row r="441" spans="11:12" x14ac:dyDescent="0.2">
      <c r="K441" s="45"/>
      <c r="L441" s="45"/>
    </row>
    <row r="442" spans="11:12" x14ac:dyDescent="0.2">
      <c r="K442" s="45"/>
      <c r="L442" s="45"/>
    </row>
    <row r="443" spans="11:12" x14ac:dyDescent="0.2">
      <c r="K443" s="45"/>
      <c r="L443" s="45"/>
    </row>
    <row r="444" spans="11:12" x14ac:dyDescent="0.2">
      <c r="K444" s="45"/>
      <c r="L444" s="45"/>
    </row>
    <row r="445" spans="11:12" x14ac:dyDescent="0.2">
      <c r="K445" s="45"/>
      <c r="L445" s="45"/>
    </row>
    <row r="446" spans="11:12" x14ac:dyDescent="0.2">
      <c r="K446" s="45"/>
      <c r="L446" s="45"/>
    </row>
    <row r="447" spans="11:12" x14ac:dyDescent="0.2">
      <c r="K447" s="45"/>
      <c r="L447" s="45"/>
    </row>
    <row r="448" spans="11:12" x14ac:dyDescent="0.2">
      <c r="K448" s="45"/>
      <c r="L448" s="45"/>
    </row>
    <row r="449" spans="11:12" x14ac:dyDescent="0.2">
      <c r="K449" s="45"/>
      <c r="L449" s="45"/>
    </row>
    <row r="450" spans="11:12" x14ac:dyDescent="0.2">
      <c r="K450" s="45"/>
      <c r="L450" s="45"/>
    </row>
    <row r="451" spans="11:12" x14ac:dyDescent="0.2">
      <c r="K451" s="45"/>
      <c r="L451" s="45"/>
    </row>
    <row r="452" spans="11:12" x14ac:dyDescent="0.2">
      <c r="K452" s="45"/>
      <c r="L452" s="45"/>
    </row>
    <row r="453" spans="11:12" x14ac:dyDescent="0.2">
      <c r="K453" s="45"/>
      <c r="L453" s="45"/>
    </row>
    <row r="454" spans="11:12" x14ac:dyDescent="0.2">
      <c r="K454" s="45"/>
      <c r="L454" s="45"/>
    </row>
    <row r="455" spans="11:12" x14ac:dyDescent="0.2">
      <c r="K455" s="45"/>
      <c r="L455" s="45"/>
    </row>
    <row r="456" spans="11:12" x14ac:dyDescent="0.2">
      <c r="K456" s="45"/>
      <c r="L456" s="45"/>
    </row>
    <row r="457" spans="11:12" x14ac:dyDescent="0.2">
      <c r="K457" s="45"/>
      <c r="L457" s="45"/>
    </row>
    <row r="458" spans="11:12" x14ac:dyDescent="0.2">
      <c r="K458" s="45"/>
      <c r="L458" s="45"/>
    </row>
    <row r="459" spans="11:12" x14ac:dyDescent="0.2">
      <c r="K459" s="45"/>
      <c r="L459" s="45"/>
    </row>
    <row r="460" spans="11:12" x14ac:dyDescent="0.2">
      <c r="K460" s="45"/>
      <c r="L460" s="45"/>
    </row>
    <row r="461" spans="11:12" x14ac:dyDescent="0.2">
      <c r="K461" s="45"/>
      <c r="L461" s="45"/>
    </row>
    <row r="462" spans="11:12" x14ac:dyDescent="0.2">
      <c r="K462" s="45"/>
      <c r="L462" s="45"/>
    </row>
    <row r="463" spans="11:12" x14ac:dyDescent="0.2">
      <c r="K463" s="45"/>
      <c r="L463" s="45"/>
    </row>
    <row r="464" spans="11:12" x14ac:dyDescent="0.2">
      <c r="K464" s="45"/>
      <c r="L464" s="45"/>
    </row>
    <row r="465" spans="11:12" x14ac:dyDescent="0.2">
      <c r="K465" s="45"/>
      <c r="L465" s="45"/>
    </row>
    <row r="466" spans="11:12" x14ac:dyDescent="0.2">
      <c r="K466" s="45"/>
      <c r="L466" s="45"/>
    </row>
    <row r="467" spans="11:12" x14ac:dyDescent="0.2">
      <c r="K467" s="45"/>
      <c r="L467" s="45"/>
    </row>
    <row r="468" spans="11:12" x14ac:dyDescent="0.2">
      <c r="K468" s="45"/>
      <c r="L468" s="45"/>
    </row>
    <row r="469" spans="11:12" x14ac:dyDescent="0.2">
      <c r="K469" s="45"/>
      <c r="L469" s="45"/>
    </row>
    <row r="470" spans="11:12" x14ac:dyDescent="0.2">
      <c r="K470" s="45"/>
      <c r="L470" s="45"/>
    </row>
    <row r="471" spans="11:12" x14ac:dyDescent="0.2">
      <c r="K471" s="45"/>
      <c r="L471" s="45"/>
    </row>
    <row r="472" spans="11:12" x14ac:dyDescent="0.2">
      <c r="K472" s="45"/>
      <c r="L472" s="45"/>
    </row>
    <row r="473" spans="11:12" x14ac:dyDescent="0.2">
      <c r="K473" s="45"/>
      <c r="L473" s="45"/>
    </row>
    <row r="474" spans="11:12" x14ac:dyDescent="0.2">
      <c r="K474" s="45"/>
      <c r="L474" s="45"/>
    </row>
    <row r="475" spans="11:12" x14ac:dyDescent="0.2">
      <c r="K475" s="45"/>
      <c r="L475" s="45"/>
    </row>
    <row r="476" spans="11:12" x14ac:dyDescent="0.2">
      <c r="K476" s="45"/>
      <c r="L476" s="45"/>
    </row>
    <row r="477" spans="11:12" x14ac:dyDescent="0.2">
      <c r="K477" s="45"/>
      <c r="L477" s="45"/>
    </row>
    <row r="478" spans="11:12" x14ac:dyDescent="0.2">
      <c r="K478" s="45"/>
      <c r="L478" s="45"/>
    </row>
    <row r="479" spans="11:12" x14ac:dyDescent="0.2">
      <c r="K479" s="45"/>
      <c r="L479" s="45"/>
    </row>
    <row r="480" spans="11:12" x14ac:dyDescent="0.2">
      <c r="K480" s="45"/>
      <c r="L480" s="45"/>
    </row>
    <row r="481" spans="11:12" x14ac:dyDescent="0.2">
      <c r="K481" s="45"/>
      <c r="L481" s="45"/>
    </row>
    <row r="482" spans="11:12" x14ac:dyDescent="0.2">
      <c r="K482" s="45"/>
      <c r="L482" s="45"/>
    </row>
    <row r="483" spans="11:12" x14ac:dyDescent="0.2">
      <c r="K483" s="45"/>
      <c r="L483" s="45"/>
    </row>
    <row r="484" spans="11:12" x14ac:dyDescent="0.2">
      <c r="K484" s="45"/>
      <c r="L484" s="45"/>
    </row>
    <row r="485" spans="11:12" x14ac:dyDescent="0.2">
      <c r="K485" s="45"/>
      <c r="L485" s="45"/>
    </row>
    <row r="486" spans="11:12" x14ac:dyDescent="0.2">
      <c r="K486" s="45"/>
      <c r="L486" s="45"/>
    </row>
    <row r="487" spans="11:12" x14ac:dyDescent="0.2">
      <c r="K487" s="45"/>
      <c r="L487" s="45"/>
    </row>
    <row r="488" spans="11:12" x14ac:dyDescent="0.2">
      <c r="K488" s="45"/>
      <c r="L488" s="45"/>
    </row>
    <row r="489" spans="11:12" x14ac:dyDescent="0.2">
      <c r="K489" s="45"/>
      <c r="L489" s="45"/>
    </row>
    <row r="490" spans="11:12" x14ac:dyDescent="0.2">
      <c r="K490" s="45"/>
      <c r="L490" s="45"/>
    </row>
    <row r="491" spans="11:12" x14ac:dyDescent="0.2">
      <c r="K491" s="45"/>
      <c r="L491" s="45"/>
    </row>
    <row r="492" spans="11:12" x14ac:dyDescent="0.2">
      <c r="K492" s="45"/>
      <c r="L492" s="45"/>
    </row>
    <row r="493" spans="11:12" x14ac:dyDescent="0.2">
      <c r="K493" s="45"/>
      <c r="L493" s="45"/>
    </row>
    <row r="494" spans="11:12" x14ac:dyDescent="0.2">
      <c r="K494" s="45"/>
      <c r="L494" s="45"/>
    </row>
    <row r="495" spans="11:12" x14ac:dyDescent="0.2">
      <c r="K495" s="45"/>
      <c r="L495" s="45"/>
    </row>
    <row r="496" spans="11:12" x14ac:dyDescent="0.2">
      <c r="K496" s="45"/>
      <c r="L496" s="45"/>
    </row>
    <row r="497" spans="11:12" x14ac:dyDescent="0.2">
      <c r="K497" s="45"/>
      <c r="L497" s="45"/>
    </row>
    <row r="498" spans="11:12" x14ac:dyDescent="0.2">
      <c r="K498" s="45"/>
      <c r="L498" s="45"/>
    </row>
    <row r="499" spans="11:12" x14ac:dyDescent="0.2">
      <c r="K499" s="45"/>
      <c r="L499" s="45"/>
    </row>
    <row r="500" spans="11:12" x14ac:dyDescent="0.2">
      <c r="K500" s="45"/>
      <c r="L500" s="45"/>
    </row>
    <row r="501" spans="11:12" x14ac:dyDescent="0.2">
      <c r="K501" s="45"/>
      <c r="L501" s="45"/>
    </row>
    <row r="502" spans="11:12" x14ac:dyDescent="0.2">
      <c r="K502" s="45"/>
      <c r="L502" s="45"/>
    </row>
    <row r="503" spans="11:12" x14ac:dyDescent="0.2">
      <c r="K503" s="45"/>
      <c r="L503" s="45"/>
    </row>
    <row r="504" spans="11:12" x14ac:dyDescent="0.2">
      <c r="K504" s="45"/>
      <c r="L504" s="45"/>
    </row>
    <row r="505" spans="11:12" x14ac:dyDescent="0.2">
      <c r="K505" s="45"/>
      <c r="L505" s="45"/>
    </row>
    <row r="506" spans="11:12" x14ac:dyDescent="0.2">
      <c r="K506" s="45"/>
      <c r="L506" s="45"/>
    </row>
    <row r="507" spans="11:12" x14ac:dyDescent="0.2">
      <c r="K507" s="45"/>
      <c r="L507" s="45"/>
    </row>
    <row r="508" spans="11:12" x14ac:dyDescent="0.2">
      <c r="K508" s="45"/>
      <c r="L508" s="45"/>
    </row>
    <row r="509" spans="11:12" x14ac:dyDescent="0.2">
      <c r="K509" s="45"/>
      <c r="L509" s="45"/>
    </row>
    <row r="510" spans="11:12" x14ac:dyDescent="0.2">
      <c r="K510" s="45"/>
      <c r="L510" s="45"/>
    </row>
    <row r="511" spans="11:12" x14ac:dyDescent="0.2">
      <c r="K511" s="45"/>
      <c r="L511" s="45"/>
    </row>
    <row r="512" spans="11:12" x14ac:dyDescent="0.2">
      <c r="K512" s="45"/>
      <c r="L512" s="45"/>
    </row>
    <row r="513" spans="11:12" x14ac:dyDescent="0.2">
      <c r="K513" s="45"/>
      <c r="L513" s="45"/>
    </row>
    <row r="514" spans="11:12" x14ac:dyDescent="0.2">
      <c r="K514" s="45"/>
      <c r="L514" s="45"/>
    </row>
    <row r="515" spans="11:12" x14ac:dyDescent="0.2">
      <c r="K515" s="45"/>
      <c r="L515" s="45"/>
    </row>
    <row r="516" spans="11:12" x14ac:dyDescent="0.2">
      <c r="K516" s="45"/>
      <c r="L516" s="45"/>
    </row>
    <row r="517" spans="11:12" x14ac:dyDescent="0.2">
      <c r="K517" s="45"/>
      <c r="L517" s="45"/>
    </row>
    <row r="518" spans="11:12" x14ac:dyDescent="0.2">
      <c r="K518" s="45"/>
      <c r="L518" s="45"/>
    </row>
    <row r="519" spans="11:12" x14ac:dyDescent="0.2">
      <c r="K519" s="45"/>
      <c r="L519" s="45"/>
    </row>
    <row r="520" spans="11:12" x14ac:dyDescent="0.2">
      <c r="K520" s="45"/>
      <c r="L520" s="45"/>
    </row>
    <row r="521" spans="11:12" x14ac:dyDescent="0.2">
      <c r="K521" s="45"/>
      <c r="L521" s="45"/>
    </row>
    <row r="522" spans="11:12" x14ac:dyDescent="0.2">
      <c r="K522" s="45"/>
      <c r="L522" s="45"/>
    </row>
    <row r="523" spans="11:12" x14ac:dyDescent="0.2">
      <c r="K523" s="45"/>
      <c r="L523" s="45"/>
    </row>
    <row r="524" spans="11:12" x14ac:dyDescent="0.2">
      <c r="K524" s="45"/>
      <c r="L524" s="45"/>
    </row>
    <row r="525" spans="11:12" x14ac:dyDescent="0.2">
      <c r="K525" s="45"/>
      <c r="L525" s="45"/>
    </row>
    <row r="526" spans="11:12" x14ac:dyDescent="0.2">
      <c r="K526" s="45"/>
      <c r="L526" s="45"/>
    </row>
    <row r="527" spans="11:12" x14ac:dyDescent="0.2">
      <c r="K527" s="45"/>
      <c r="L527" s="45"/>
    </row>
    <row r="528" spans="11:12" x14ac:dyDescent="0.2">
      <c r="K528" s="45"/>
      <c r="L528" s="45"/>
    </row>
    <row r="529" spans="11:12" x14ac:dyDescent="0.2">
      <c r="K529" s="45"/>
      <c r="L529" s="45"/>
    </row>
    <row r="530" spans="11:12" x14ac:dyDescent="0.2">
      <c r="K530" s="45"/>
      <c r="L530" s="45"/>
    </row>
    <row r="531" spans="11:12" x14ac:dyDescent="0.2">
      <c r="K531" s="45"/>
      <c r="L531" s="45"/>
    </row>
    <row r="532" spans="11:12" x14ac:dyDescent="0.2">
      <c r="K532" s="45"/>
      <c r="L532" s="45"/>
    </row>
    <row r="533" spans="11:12" x14ac:dyDescent="0.2">
      <c r="K533" s="45"/>
      <c r="L533" s="45"/>
    </row>
    <row r="534" spans="11:12" x14ac:dyDescent="0.2">
      <c r="K534" s="45"/>
      <c r="L534" s="45"/>
    </row>
    <row r="535" spans="11:12" x14ac:dyDescent="0.2">
      <c r="K535" s="45"/>
      <c r="L535" s="45"/>
    </row>
    <row r="536" spans="11:12" x14ac:dyDescent="0.2">
      <c r="K536" s="45"/>
      <c r="L536" s="45"/>
    </row>
    <row r="537" spans="11:12" x14ac:dyDescent="0.2">
      <c r="K537" s="45"/>
      <c r="L537" s="45"/>
    </row>
    <row r="538" spans="11:12" x14ac:dyDescent="0.2">
      <c r="K538" s="45"/>
      <c r="L538" s="45"/>
    </row>
    <row r="539" spans="11:12" x14ac:dyDescent="0.2">
      <c r="K539" s="45"/>
      <c r="L539" s="45"/>
    </row>
    <row r="540" spans="11:12" x14ac:dyDescent="0.2">
      <c r="K540" s="45"/>
      <c r="L540" s="45"/>
    </row>
    <row r="541" spans="11:12" x14ac:dyDescent="0.2">
      <c r="K541" s="45"/>
      <c r="L541" s="45"/>
    </row>
    <row r="542" spans="11:12" x14ac:dyDescent="0.2">
      <c r="K542" s="45"/>
      <c r="L542" s="45"/>
    </row>
    <row r="543" spans="11:12" x14ac:dyDescent="0.2">
      <c r="K543" s="45"/>
      <c r="L543" s="45"/>
    </row>
    <row r="544" spans="11:12" x14ac:dyDescent="0.2">
      <c r="K544" s="45"/>
      <c r="L544" s="45"/>
    </row>
    <row r="545" spans="11:12" x14ac:dyDescent="0.2">
      <c r="K545" s="45"/>
      <c r="L545" s="45"/>
    </row>
    <row r="546" spans="11:12" x14ac:dyDescent="0.2">
      <c r="K546" s="45"/>
      <c r="L546" s="45"/>
    </row>
    <row r="547" spans="11:12" x14ac:dyDescent="0.2">
      <c r="K547" s="45"/>
      <c r="L547" s="45"/>
    </row>
    <row r="548" spans="11:12" x14ac:dyDescent="0.2">
      <c r="K548" s="45"/>
      <c r="L548" s="45"/>
    </row>
    <row r="549" spans="11:12" x14ac:dyDescent="0.2">
      <c r="K549" s="45"/>
      <c r="L549" s="45"/>
    </row>
    <row r="550" spans="11:12" x14ac:dyDescent="0.2">
      <c r="K550" s="45"/>
      <c r="L550" s="45"/>
    </row>
    <row r="551" spans="11:12" x14ac:dyDescent="0.2">
      <c r="K551" s="45"/>
      <c r="L551" s="45"/>
    </row>
    <row r="552" spans="11:12" x14ac:dyDescent="0.2">
      <c r="K552" s="45"/>
      <c r="L552" s="45"/>
    </row>
    <row r="553" spans="11:12" x14ac:dyDescent="0.2">
      <c r="K553" s="45"/>
      <c r="L553" s="45"/>
    </row>
    <row r="554" spans="11:12" x14ac:dyDescent="0.2">
      <c r="K554" s="45"/>
      <c r="L554" s="45"/>
    </row>
    <row r="555" spans="11:12" x14ac:dyDescent="0.2">
      <c r="K555" s="45"/>
      <c r="L555" s="45"/>
    </row>
    <row r="556" spans="11:12" x14ac:dyDescent="0.2">
      <c r="K556" s="45"/>
      <c r="L556" s="45"/>
    </row>
    <row r="557" spans="11:12" x14ac:dyDescent="0.2">
      <c r="K557" s="45"/>
      <c r="L557" s="45"/>
    </row>
    <row r="558" spans="11:12" x14ac:dyDescent="0.2">
      <c r="K558" s="45"/>
      <c r="L558" s="45"/>
    </row>
    <row r="559" spans="11:12" x14ac:dyDescent="0.2">
      <c r="K559" s="45"/>
      <c r="L559" s="45"/>
    </row>
    <row r="560" spans="11:12" x14ac:dyDescent="0.2">
      <c r="K560" s="45"/>
      <c r="L560" s="45"/>
    </row>
    <row r="561" spans="11:12" x14ac:dyDescent="0.2">
      <c r="K561" s="45"/>
      <c r="L561" s="45"/>
    </row>
    <row r="562" spans="11:12" x14ac:dyDescent="0.2">
      <c r="K562" s="45"/>
      <c r="L562" s="45"/>
    </row>
    <row r="563" spans="11:12" x14ac:dyDescent="0.2">
      <c r="K563" s="45"/>
      <c r="L563" s="45"/>
    </row>
    <row r="564" spans="11:12" x14ac:dyDescent="0.2">
      <c r="K564" s="45"/>
      <c r="L564" s="45"/>
    </row>
    <row r="565" spans="11:12" x14ac:dyDescent="0.2">
      <c r="K565" s="45"/>
      <c r="L565" s="45"/>
    </row>
    <row r="566" spans="11:12" x14ac:dyDescent="0.2">
      <c r="K566" s="45"/>
      <c r="L566" s="45"/>
    </row>
    <row r="567" spans="11:12" x14ac:dyDescent="0.2">
      <c r="K567" s="45"/>
      <c r="L567" s="45"/>
    </row>
    <row r="568" spans="11:12" x14ac:dyDescent="0.2">
      <c r="K568" s="45"/>
      <c r="L568" s="45"/>
    </row>
    <row r="569" spans="11:12" x14ac:dyDescent="0.2">
      <c r="K569" s="45"/>
      <c r="L569" s="45"/>
    </row>
    <row r="570" spans="11:12" x14ac:dyDescent="0.2">
      <c r="K570" s="45"/>
      <c r="L570" s="45"/>
    </row>
    <row r="571" spans="11:12" x14ac:dyDescent="0.2">
      <c r="K571" s="45"/>
      <c r="L571" s="45"/>
    </row>
    <row r="572" spans="11:12" x14ac:dyDescent="0.2">
      <c r="K572" s="45"/>
      <c r="L572" s="45"/>
    </row>
    <row r="573" spans="11:12" x14ac:dyDescent="0.2">
      <c r="K573" s="45"/>
      <c r="L573" s="45"/>
    </row>
    <row r="574" spans="11:12" x14ac:dyDescent="0.2">
      <c r="K574" s="45"/>
      <c r="L574" s="45"/>
    </row>
    <row r="575" spans="11:12" x14ac:dyDescent="0.2">
      <c r="K575" s="45"/>
      <c r="L575" s="45"/>
    </row>
    <row r="576" spans="11:12" x14ac:dyDescent="0.2">
      <c r="K576" s="45"/>
      <c r="L576" s="45"/>
    </row>
    <row r="577" spans="11:12" x14ac:dyDescent="0.2">
      <c r="K577" s="45"/>
      <c r="L577" s="45"/>
    </row>
    <row r="578" spans="11:12" x14ac:dyDescent="0.2">
      <c r="K578" s="45"/>
      <c r="L578" s="45"/>
    </row>
    <row r="579" spans="11:12" x14ac:dyDescent="0.2">
      <c r="K579" s="45"/>
      <c r="L579" s="45"/>
    </row>
    <row r="580" spans="11:12" x14ac:dyDescent="0.2">
      <c r="K580" s="45"/>
      <c r="L580" s="45"/>
    </row>
    <row r="581" spans="11:12" x14ac:dyDescent="0.2">
      <c r="K581" s="45"/>
      <c r="L581" s="45"/>
    </row>
    <row r="582" spans="11:12" x14ac:dyDescent="0.2">
      <c r="K582" s="45"/>
      <c r="L582" s="45"/>
    </row>
    <row r="583" spans="11:12" x14ac:dyDescent="0.2">
      <c r="K583" s="45"/>
      <c r="L583" s="45"/>
    </row>
    <row r="584" spans="11:12" x14ac:dyDescent="0.2">
      <c r="K584" s="45"/>
      <c r="L584" s="45"/>
    </row>
    <row r="585" spans="11:12" x14ac:dyDescent="0.2">
      <c r="K585" s="45"/>
      <c r="L585" s="45"/>
    </row>
    <row r="586" spans="11:12" x14ac:dyDescent="0.2">
      <c r="K586" s="45"/>
      <c r="L586" s="45"/>
    </row>
    <row r="587" spans="11:12" x14ac:dyDescent="0.2">
      <c r="K587" s="45"/>
      <c r="L587" s="45"/>
    </row>
    <row r="588" spans="11:12" x14ac:dyDescent="0.2">
      <c r="K588" s="45"/>
      <c r="L588" s="45"/>
    </row>
    <row r="589" spans="11:12" x14ac:dyDescent="0.2">
      <c r="K589" s="45"/>
      <c r="L589" s="45"/>
    </row>
    <row r="590" spans="11:12" x14ac:dyDescent="0.2">
      <c r="K590" s="45"/>
      <c r="L590" s="45"/>
    </row>
    <row r="591" spans="11:12" x14ac:dyDescent="0.2">
      <c r="K591" s="45"/>
      <c r="L591" s="45"/>
    </row>
    <row r="592" spans="11:12" x14ac:dyDescent="0.2">
      <c r="K592" s="45"/>
      <c r="L592" s="45"/>
    </row>
    <row r="593" spans="11:12" x14ac:dyDescent="0.2">
      <c r="K593" s="45"/>
      <c r="L593" s="45"/>
    </row>
    <row r="594" spans="11:12" x14ac:dyDescent="0.2">
      <c r="K594" s="45"/>
      <c r="L594" s="45"/>
    </row>
    <row r="595" spans="11:12" x14ac:dyDescent="0.2">
      <c r="K595" s="45"/>
      <c r="L595" s="45"/>
    </row>
    <row r="596" spans="11:12" x14ac:dyDescent="0.2">
      <c r="K596" s="45"/>
      <c r="L596" s="45"/>
    </row>
    <row r="597" spans="11:12" x14ac:dyDescent="0.2">
      <c r="K597" s="45"/>
      <c r="L597" s="45"/>
    </row>
    <row r="598" spans="11:12" x14ac:dyDescent="0.2">
      <c r="K598" s="45"/>
      <c r="L598" s="45"/>
    </row>
    <row r="599" spans="11:12" x14ac:dyDescent="0.2">
      <c r="K599" s="45"/>
      <c r="L599" s="45"/>
    </row>
    <row r="600" spans="11:12" x14ac:dyDescent="0.2">
      <c r="K600" s="45"/>
      <c r="L600" s="45"/>
    </row>
    <row r="601" spans="11:12" x14ac:dyDescent="0.2">
      <c r="K601" s="45"/>
      <c r="L601" s="45"/>
    </row>
    <row r="602" spans="11:12" x14ac:dyDescent="0.2">
      <c r="K602" s="45"/>
      <c r="L602" s="45"/>
    </row>
    <row r="603" spans="11:12" x14ac:dyDescent="0.2">
      <c r="K603" s="45"/>
      <c r="L603" s="45"/>
    </row>
    <row r="604" spans="11:12" x14ac:dyDescent="0.2">
      <c r="K604" s="45"/>
      <c r="L604" s="45"/>
    </row>
    <row r="605" spans="11:12" x14ac:dyDescent="0.2">
      <c r="K605" s="45"/>
      <c r="L605" s="45"/>
    </row>
    <row r="606" spans="11:12" x14ac:dyDescent="0.2">
      <c r="K606" s="45"/>
      <c r="L606" s="45"/>
    </row>
    <row r="607" spans="11:12" x14ac:dyDescent="0.2">
      <c r="K607" s="45"/>
      <c r="L607" s="45"/>
    </row>
    <row r="608" spans="11:12" x14ac:dyDescent="0.2">
      <c r="K608" s="45"/>
      <c r="L608" s="45"/>
    </row>
    <row r="609" spans="11:12" x14ac:dyDescent="0.2">
      <c r="K609" s="45"/>
      <c r="L609" s="45"/>
    </row>
    <row r="610" spans="11:12" x14ac:dyDescent="0.2">
      <c r="K610" s="45"/>
      <c r="L610" s="45"/>
    </row>
    <row r="611" spans="11:12" x14ac:dyDescent="0.2">
      <c r="K611" s="45"/>
      <c r="L611" s="45"/>
    </row>
    <row r="612" spans="11:12" x14ac:dyDescent="0.2">
      <c r="K612" s="45"/>
      <c r="L612" s="45"/>
    </row>
    <row r="613" spans="11:12" x14ac:dyDescent="0.2">
      <c r="K613" s="45"/>
      <c r="L613" s="45"/>
    </row>
    <row r="614" spans="11:12" x14ac:dyDescent="0.2">
      <c r="K614" s="45"/>
      <c r="L614" s="45"/>
    </row>
    <row r="615" spans="11:12" x14ac:dyDescent="0.2">
      <c r="K615" s="45"/>
      <c r="L615" s="45"/>
    </row>
    <row r="616" spans="11:12" x14ac:dyDescent="0.2">
      <c r="K616" s="45"/>
      <c r="L616" s="45"/>
    </row>
    <row r="617" spans="11:12" x14ac:dyDescent="0.2">
      <c r="K617" s="45"/>
      <c r="L617" s="45"/>
    </row>
    <row r="618" spans="11:12" x14ac:dyDescent="0.2">
      <c r="K618" s="45"/>
      <c r="L618" s="45"/>
    </row>
    <row r="619" spans="11:12" x14ac:dyDescent="0.2">
      <c r="K619" s="45"/>
      <c r="L619" s="45"/>
    </row>
    <row r="620" spans="11:12" x14ac:dyDescent="0.2">
      <c r="K620" s="45"/>
      <c r="L620" s="45"/>
    </row>
    <row r="621" spans="11:12" x14ac:dyDescent="0.2">
      <c r="K621" s="45"/>
      <c r="L621" s="45"/>
    </row>
    <row r="622" spans="11:12" x14ac:dyDescent="0.2">
      <c r="K622" s="45"/>
      <c r="L622" s="45"/>
    </row>
    <row r="623" spans="11:12" x14ac:dyDescent="0.2">
      <c r="K623" s="45"/>
      <c r="L623" s="45"/>
    </row>
    <row r="624" spans="11:12" x14ac:dyDescent="0.2">
      <c r="K624" s="45"/>
      <c r="L624" s="45"/>
    </row>
    <row r="625" spans="11:12" x14ac:dyDescent="0.2">
      <c r="K625" s="45"/>
      <c r="L625" s="45"/>
    </row>
    <row r="626" spans="11:12" x14ac:dyDescent="0.2">
      <c r="K626" s="45"/>
      <c r="L626" s="45"/>
    </row>
    <row r="627" spans="11:12" x14ac:dyDescent="0.2">
      <c r="K627" s="45"/>
      <c r="L627" s="45"/>
    </row>
    <row r="628" spans="11:12" x14ac:dyDescent="0.2">
      <c r="K628" s="45"/>
      <c r="L628" s="45"/>
    </row>
    <row r="629" spans="11:12" x14ac:dyDescent="0.2">
      <c r="K629" s="45"/>
      <c r="L629" s="45"/>
    </row>
    <row r="630" spans="11:12" x14ac:dyDescent="0.2">
      <c r="K630" s="45"/>
      <c r="L630" s="45"/>
    </row>
    <row r="631" spans="11:12" x14ac:dyDescent="0.2">
      <c r="K631" s="45"/>
      <c r="L631" s="45"/>
    </row>
    <row r="632" spans="11:12" x14ac:dyDescent="0.2">
      <c r="K632" s="45"/>
      <c r="L632" s="45"/>
    </row>
    <row r="633" spans="11:12" x14ac:dyDescent="0.2">
      <c r="K633" s="45"/>
      <c r="L633" s="45"/>
    </row>
    <row r="634" spans="11:12" x14ac:dyDescent="0.2">
      <c r="K634" s="45"/>
      <c r="L634" s="45"/>
    </row>
    <row r="635" spans="11:12" x14ac:dyDescent="0.2">
      <c r="K635" s="45"/>
      <c r="L635" s="45"/>
    </row>
    <row r="636" spans="11:12" x14ac:dyDescent="0.2">
      <c r="K636" s="45"/>
      <c r="L636" s="45"/>
    </row>
    <row r="637" spans="11:12" x14ac:dyDescent="0.2">
      <c r="K637" s="45"/>
      <c r="L637" s="45"/>
    </row>
    <row r="638" spans="11:12" x14ac:dyDescent="0.2">
      <c r="K638" s="45"/>
      <c r="L638" s="45"/>
    </row>
    <row r="639" spans="11:12" x14ac:dyDescent="0.2">
      <c r="K639" s="45"/>
      <c r="L639" s="45"/>
    </row>
    <row r="640" spans="11:12" x14ac:dyDescent="0.2">
      <c r="K640" s="45"/>
      <c r="L640" s="45"/>
    </row>
    <row r="641" spans="11:12" x14ac:dyDescent="0.2">
      <c r="K641" s="45"/>
      <c r="L641" s="45"/>
    </row>
    <row r="642" spans="11:12" x14ac:dyDescent="0.2">
      <c r="K642" s="45"/>
      <c r="L642" s="45"/>
    </row>
    <row r="643" spans="11:12" x14ac:dyDescent="0.2">
      <c r="K643" s="45"/>
      <c r="L643" s="45"/>
    </row>
    <row r="644" spans="11:12" x14ac:dyDescent="0.2">
      <c r="K644" s="45"/>
      <c r="L644" s="45"/>
    </row>
    <row r="645" spans="11:12" x14ac:dyDescent="0.2">
      <c r="K645" s="45"/>
      <c r="L645" s="45"/>
    </row>
    <row r="646" spans="11:12" x14ac:dyDescent="0.2">
      <c r="K646" s="45"/>
      <c r="L646" s="45"/>
    </row>
    <row r="647" spans="11:12" x14ac:dyDescent="0.2">
      <c r="K647" s="45"/>
      <c r="L647" s="45"/>
    </row>
    <row r="648" spans="11:12" x14ac:dyDescent="0.2">
      <c r="K648" s="45"/>
      <c r="L648" s="45"/>
    </row>
    <row r="649" spans="11:12" x14ac:dyDescent="0.2">
      <c r="K649" s="45"/>
      <c r="L649" s="45"/>
    </row>
    <row r="650" spans="11:12" x14ac:dyDescent="0.2">
      <c r="K650" s="45"/>
      <c r="L650" s="45"/>
    </row>
    <row r="651" spans="11:12" x14ac:dyDescent="0.2">
      <c r="K651" s="45"/>
      <c r="L651" s="45"/>
    </row>
    <row r="652" spans="11:12" x14ac:dyDescent="0.2">
      <c r="K652" s="45"/>
      <c r="L652" s="45"/>
    </row>
    <row r="653" spans="11:12" x14ac:dyDescent="0.2">
      <c r="K653" s="45"/>
      <c r="L653" s="45"/>
    </row>
    <row r="654" spans="11:12" x14ac:dyDescent="0.2">
      <c r="K654" s="45"/>
      <c r="L654" s="45"/>
    </row>
    <row r="655" spans="11:12" x14ac:dyDescent="0.2">
      <c r="K655" s="45"/>
      <c r="L655" s="45"/>
    </row>
    <row r="656" spans="11:12" x14ac:dyDescent="0.2">
      <c r="K656" s="45"/>
      <c r="L656" s="45"/>
    </row>
    <row r="657" spans="11:12" x14ac:dyDescent="0.2">
      <c r="K657" s="45"/>
      <c r="L657" s="45"/>
    </row>
    <row r="658" spans="11:12" x14ac:dyDescent="0.2">
      <c r="K658" s="45"/>
      <c r="L658" s="45"/>
    </row>
    <row r="659" spans="11:12" x14ac:dyDescent="0.2">
      <c r="K659" s="45"/>
      <c r="L659" s="45"/>
    </row>
    <row r="660" spans="11:12" x14ac:dyDescent="0.2">
      <c r="K660" s="45"/>
      <c r="L660" s="45"/>
    </row>
    <row r="661" spans="11:12" x14ac:dyDescent="0.2">
      <c r="K661" s="45"/>
      <c r="L661" s="45"/>
    </row>
    <row r="662" spans="11:12" x14ac:dyDescent="0.2">
      <c r="K662" s="45"/>
      <c r="L662" s="45"/>
    </row>
    <row r="663" spans="11:12" x14ac:dyDescent="0.2">
      <c r="K663" s="45"/>
      <c r="L663" s="45"/>
    </row>
    <row r="664" spans="11:12" x14ac:dyDescent="0.2">
      <c r="K664" s="45"/>
      <c r="L664" s="45"/>
    </row>
    <row r="665" spans="11:12" x14ac:dyDescent="0.2">
      <c r="K665" s="45"/>
      <c r="L665" s="45"/>
    </row>
    <row r="666" spans="11:12" x14ac:dyDescent="0.2">
      <c r="K666" s="45"/>
      <c r="L666" s="45"/>
    </row>
    <row r="667" spans="11:12" x14ac:dyDescent="0.2">
      <c r="K667" s="45"/>
      <c r="L667" s="45"/>
    </row>
    <row r="668" spans="11:12" x14ac:dyDescent="0.2">
      <c r="K668" s="45"/>
      <c r="L668" s="45"/>
    </row>
    <row r="669" spans="11:12" x14ac:dyDescent="0.2">
      <c r="K669" s="45"/>
      <c r="L669" s="45"/>
    </row>
    <row r="670" spans="11:12" x14ac:dyDescent="0.2">
      <c r="K670" s="45"/>
      <c r="L670" s="45"/>
    </row>
    <row r="671" spans="11:12" x14ac:dyDescent="0.2">
      <c r="K671" s="45"/>
      <c r="L671" s="45"/>
    </row>
    <row r="672" spans="11:12" x14ac:dyDescent="0.2">
      <c r="K672" s="45"/>
      <c r="L672" s="45"/>
    </row>
    <row r="673" spans="11:12" x14ac:dyDescent="0.2">
      <c r="K673" s="45"/>
      <c r="L673" s="45"/>
    </row>
    <row r="674" spans="11:12" x14ac:dyDescent="0.2">
      <c r="K674" s="45"/>
      <c r="L674" s="45"/>
    </row>
    <row r="675" spans="11:12" x14ac:dyDescent="0.2">
      <c r="K675" s="45"/>
      <c r="L675" s="45"/>
    </row>
    <row r="676" spans="11:12" x14ac:dyDescent="0.2">
      <c r="K676" s="45"/>
      <c r="L676" s="45"/>
    </row>
    <row r="677" spans="11:12" x14ac:dyDescent="0.2">
      <c r="K677" s="45"/>
      <c r="L677" s="45"/>
    </row>
    <row r="678" spans="11:12" x14ac:dyDescent="0.2">
      <c r="K678" s="45"/>
      <c r="L678" s="45"/>
    </row>
    <row r="679" spans="11:12" x14ac:dyDescent="0.2">
      <c r="K679" s="45"/>
      <c r="L679" s="45"/>
    </row>
    <row r="680" spans="11:12" x14ac:dyDescent="0.2">
      <c r="K680" s="45"/>
      <c r="L680" s="45"/>
    </row>
    <row r="681" spans="11:12" x14ac:dyDescent="0.2">
      <c r="K681" s="45"/>
      <c r="L681" s="45"/>
    </row>
    <row r="682" spans="11:12" x14ac:dyDescent="0.2">
      <c r="K682" s="45"/>
      <c r="L682" s="45"/>
    </row>
    <row r="683" spans="11:12" x14ac:dyDescent="0.2">
      <c r="K683" s="45"/>
      <c r="L683" s="45"/>
    </row>
    <row r="684" spans="11:12" x14ac:dyDescent="0.2">
      <c r="K684" s="45"/>
      <c r="L684" s="45"/>
    </row>
    <row r="685" spans="11:12" x14ac:dyDescent="0.2">
      <c r="K685" s="45"/>
      <c r="L685" s="45"/>
    </row>
    <row r="686" spans="11:12" x14ac:dyDescent="0.2">
      <c r="K686" s="45"/>
      <c r="L686" s="45"/>
    </row>
    <row r="687" spans="11:12" x14ac:dyDescent="0.2">
      <c r="K687" s="45"/>
      <c r="L687" s="45"/>
    </row>
    <row r="688" spans="11:12" x14ac:dyDescent="0.2">
      <c r="K688" s="45"/>
      <c r="L688" s="45"/>
    </row>
    <row r="689" spans="11:12" x14ac:dyDescent="0.2">
      <c r="K689" s="45"/>
      <c r="L689" s="45"/>
    </row>
    <row r="690" spans="11:12" x14ac:dyDescent="0.2">
      <c r="K690" s="45"/>
      <c r="L690" s="45"/>
    </row>
    <row r="691" spans="11:12" x14ac:dyDescent="0.2">
      <c r="K691" s="45"/>
      <c r="L691" s="45"/>
    </row>
    <row r="692" spans="11:12" x14ac:dyDescent="0.2">
      <c r="K692" s="45"/>
      <c r="L692" s="45"/>
    </row>
    <row r="693" spans="11:12" x14ac:dyDescent="0.2">
      <c r="K693" s="45"/>
      <c r="L693" s="45"/>
    </row>
    <row r="694" spans="11:12" x14ac:dyDescent="0.2">
      <c r="K694" s="45"/>
      <c r="L694" s="45"/>
    </row>
    <row r="695" spans="11:12" x14ac:dyDescent="0.2">
      <c r="K695" s="45"/>
      <c r="L695" s="45"/>
    </row>
    <row r="696" spans="11:12" x14ac:dyDescent="0.2">
      <c r="K696" s="45"/>
      <c r="L696" s="45"/>
    </row>
    <row r="697" spans="11:12" x14ac:dyDescent="0.2">
      <c r="K697" s="45"/>
      <c r="L697" s="45"/>
    </row>
    <row r="698" spans="11:12" x14ac:dyDescent="0.2">
      <c r="K698" s="45"/>
      <c r="L698" s="45"/>
    </row>
    <row r="699" spans="11:12" x14ac:dyDescent="0.2">
      <c r="K699" s="45"/>
      <c r="L699" s="45"/>
    </row>
    <row r="700" spans="11:12" x14ac:dyDescent="0.2">
      <c r="K700" s="45"/>
      <c r="L700" s="45"/>
    </row>
    <row r="701" spans="11:12" x14ac:dyDescent="0.2">
      <c r="K701" s="45"/>
      <c r="L701" s="45"/>
    </row>
    <row r="702" spans="11:12" x14ac:dyDescent="0.2">
      <c r="K702" s="45"/>
      <c r="L702" s="45"/>
    </row>
    <row r="703" spans="11:12" x14ac:dyDescent="0.2">
      <c r="K703" s="45"/>
      <c r="L703" s="45"/>
    </row>
    <row r="704" spans="11:12" x14ac:dyDescent="0.2">
      <c r="K704" s="45"/>
      <c r="L704" s="45"/>
    </row>
    <row r="705" spans="11:12" x14ac:dyDescent="0.2">
      <c r="K705" s="45"/>
      <c r="L705" s="45"/>
    </row>
    <row r="706" spans="11:12" x14ac:dyDescent="0.2">
      <c r="K706" s="45"/>
      <c r="L706" s="45"/>
    </row>
    <row r="707" spans="11:12" x14ac:dyDescent="0.2">
      <c r="K707" s="45"/>
      <c r="L707" s="45"/>
    </row>
    <row r="708" spans="11:12" x14ac:dyDescent="0.2">
      <c r="K708" s="45"/>
      <c r="L708" s="45"/>
    </row>
    <row r="709" spans="11:12" x14ac:dyDescent="0.2">
      <c r="K709" s="45"/>
      <c r="L709" s="45"/>
    </row>
    <row r="710" spans="11:12" x14ac:dyDescent="0.2">
      <c r="K710" s="45"/>
      <c r="L710" s="45"/>
    </row>
    <row r="711" spans="11:12" x14ac:dyDescent="0.2">
      <c r="K711" s="45"/>
      <c r="L711" s="45"/>
    </row>
    <row r="712" spans="11:12" x14ac:dyDescent="0.2">
      <c r="K712" s="45"/>
      <c r="L712" s="45"/>
    </row>
    <row r="713" spans="11:12" x14ac:dyDescent="0.2">
      <c r="K713" s="45"/>
      <c r="L713" s="45"/>
    </row>
    <row r="714" spans="11:12" x14ac:dyDescent="0.2">
      <c r="K714" s="45"/>
      <c r="L714" s="45"/>
    </row>
    <row r="715" spans="11:12" x14ac:dyDescent="0.2">
      <c r="K715" s="45"/>
      <c r="L715" s="45"/>
    </row>
    <row r="716" spans="11:12" x14ac:dyDescent="0.2">
      <c r="K716" s="45"/>
      <c r="L716" s="45"/>
    </row>
    <row r="717" spans="11:12" x14ac:dyDescent="0.2">
      <c r="K717" s="45"/>
      <c r="L717" s="45"/>
    </row>
    <row r="718" spans="11:12" x14ac:dyDescent="0.2">
      <c r="K718" s="45"/>
      <c r="L718" s="45"/>
    </row>
    <row r="719" spans="11:12" x14ac:dyDescent="0.2">
      <c r="K719" s="45"/>
      <c r="L719" s="45"/>
    </row>
    <row r="720" spans="11:12" x14ac:dyDescent="0.2">
      <c r="K720" s="45"/>
      <c r="L720" s="45"/>
    </row>
    <row r="721" spans="11:12" x14ac:dyDescent="0.2">
      <c r="K721" s="45"/>
      <c r="L721" s="45"/>
    </row>
    <row r="722" spans="11:12" x14ac:dyDescent="0.2">
      <c r="K722" s="45"/>
      <c r="L722" s="45"/>
    </row>
    <row r="723" spans="11:12" x14ac:dyDescent="0.2">
      <c r="K723" s="45"/>
      <c r="L723" s="45"/>
    </row>
    <row r="724" spans="11:12" x14ac:dyDescent="0.2">
      <c r="K724" s="45"/>
      <c r="L724" s="45"/>
    </row>
    <row r="725" spans="11:12" x14ac:dyDescent="0.2">
      <c r="K725" s="45"/>
      <c r="L725" s="45"/>
    </row>
    <row r="726" spans="11:12" x14ac:dyDescent="0.2">
      <c r="K726" s="45"/>
      <c r="L726" s="45"/>
    </row>
    <row r="727" spans="11:12" x14ac:dyDescent="0.2">
      <c r="K727" s="45"/>
      <c r="L727" s="45"/>
    </row>
    <row r="728" spans="11:12" x14ac:dyDescent="0.2">
      <c r="K728" s="45"/>
      <c r="L728" s="45"/>
    </row>
    <row r="729" spans="11:12" x14ac:dyDescent="0.2">
      <c r="K729" s="45"/>
      <c r="L729" s="45"/>
    </row>
    <row r="730" spans="11:12" x14ac:dyDescent="0.2">
      <c r="K730" s="45"/>
      <c r="L730" s="45"/>
    </row>
    <row r="731" spans="11:12" x14ac:dyDescent="0.2">
      <c r="K731" s="45"/>
      <c r="L731" s="45"/>
    </row>
    <row r="732" spans="11:12" x14ac:dyDescent="0.2">
      <c r="K732" s="45"/>
      <c r="L732" s="45"/>
    </row>
    <row r="733" spans="11:12" x14ac:dyDescent="0.2">
      <c r="K733" s="45"/>
      <c r="L733" s="45"/>
    </row>
    <row r="734" spans="11:12" x14ac:dyDescent="0.2">
      <c r="K734" s="45"/>
      <c r="L734" s="45"/>
    </row>
    <row r="735" spans="11:12" x14ac:dyDescent="0.2">
      <c r="K735" s="45"/>
      <c r="L735" s="45"/>
    </row>
    <row r="736" spans="11:12" x14ac:dyDescent="0.2">
      <c r="K736" s="45"/>
      <c r="L736" s="45"/>
    </row>
    <row r="737" spans="11:12" x14ac:dyDescent="0.2">
      <c r="K737" s="45"/>
      <c r="L737" s="45"/>
    </row>
    <row r="738" spans="11:12" x14ac:dyDescent="0.2">
      <c r="K738" s="45"/>
      <c r="L738" s="45"/>
    </row>
    <row r="739" spans="11:12" x14ac:dyDescent="0.2">
      <c r="K739" s="45"/>
      <c r="L739" s="45"/>
    </row>
    <row r="740" spans="11:12" x14ac:dyDescent="0.2">
      <c r="K740" s="45"/>
      <c r="L740" s="45"/>
    </row>
    <row r="741" spans="11:12" x14ac:dyDescent="0.2">
      <c r="K741" s="45"/>
      <c r="L741" s="45"/>
    </row>
    <row r="742" spans="11:12" x14ac:dyDescent="0.2">
      <c r="K742" s="45"/>
      <c r="L742" s="45"/>
    </row>
    <row r="743" spans="11:12" x14ac:dyDescent="0.2">
      <c r="K743" s="45"/>
      <c r="L743" s="45"/>
    </row>
    <row r="744" spans="11:12" x14ac:dyDescent="0.2">
      <c r="K744" s="45"/>
      <c r="L744" s="45"/>
    </row>
    <row r="745" spans="11:12" x14ac:dyDescent="0.2">
      <c r="K745" s="45"/>
      <c r="L745" s="45"/>
    </row>
    <row r="746" spans="11:12" x14ac:dyDescent="0.2">
      <c r="K746" s="45"/>
      <c r="L746" s="45"/>
    </row>
    <row r="747" spans="11:12" x14ac:dyDescent="0.2">
      <c r="K747" s="45"/>
      <c r="L747" s="45"/>
    </row>
    <row r="748" spans="11:12" x14ac:dyDescent="0.2">
      <c r="K748" s="45"/>
      <c r="L748" s="45"/>
    </row>
    <row r="749" spans="11:12" x14ac:dyDescent="0.2">
      <c r="K749" s="45"/>
      <c r="L749" s="45"/>
    </row>
    <row r="750" spans="11:12" x14ac:dyDescent="0.2">
      <c r="K750" s="45"/>
      <c r="L750" s="45"/>
    </row>
    <row r="751" spans="11:12" x14ac:dyDescent="0.2">
      <c r="K751" s="45"/>
      <c r="L751" s="45"/>
    </row>
    <row r="752" spans="11:12" x14ac:dyDescent="0.2">
      <c r="K752" s="45"/>
      <c r="L752" s="45"/>
    </row>
    <row r="753" spans="11:12" x14ac:dyDescent="0.2">
      <c r="K753" s="45"/>
      <c r="L753" s="45"/>
    </row>
    <row r="754" spans="11:12" x14ac:dyDescent="0.2">
      <c r="K754" s="45"/>
      <c r="L754" s="45"/>
    </row>
    <row r="755" spans="11:12" x14ac:dyDescent="0.2">
      <c r="K755" s="45"/>
      <c r="L755" s="45"/>
    </row>
    <row r="756" spans="11:12" x14ac:dyDescent="0.2">
      <c r="K756" s="45"/>
      <c r="L756" s="45"/>
    </row>
    <row r="757" spans="11:12" x14ac:dyDescent="0.2">
      <c r="K757" s="45"/>
      <c r="L757" s="45"/>
    </row>
    <row r="758" spans="11:12" x14ac:dyDescent="0.2">
      <c r="K758" s="45"/>
      <c r="L758" s="45"/>
    </row>
    <row r="759" spans="11:12" x14ac:dyDescent="0.2">
      <c r="K759" s="45"/>
      <c r="L759" s="45"/>
    </row>
    <row r="760" spans="11:12" x14ac:dyDescent="0.2">
      <c r="K760" s="45"/>
      <c r="L760" s="45"/>
    </row>
    <row r="761" spans="11:12" x14ac:dyDescent="0.2">
      <c r="K761" s="45"/>
      <c r="L761" s="45"/>
    </row>
    <row r="762" spans="11:12" x14ac:dyDescent="0.2">
      <c r="K762" s="45"/>
      <c r="L762" s="45"/>
    </row>
    <row r="763" spans="11:12" x14ac:dyDescent="0.2">
      <c r="K763" s="45"/>
      <c r="L763" s="45"/>
    </row>
    <row r="764" spans="11:12" x14ac:dyDescent="0.2">
      <c r="K764" s="45"/>
      <c r="L764" s="45"/>
    </row>
    <row r="765" spans="11:12" x14ac:dyDescent="0.2">
      <c r="K765" s="45"/>
      <c r="L765" s="45"/>
    </row>
    <row r="766" spans="11:12" x14ac:dyDescent="0.2">
      <c r="K766" s="45"/>
      <c r="L766" s="45"/>
    </row>
    <row r="767" spans="11:12" x14ac:dyDescent="0.2">
      <c r="K767" s="45"/>
      <c r="L767" s="45"/>
    </row>
    <row r="768" spans="11:12" x14ac:dyDescent="0.2">
      <c r="K768" s="45"/>
      <c r="L768" s="45"/>
    </row>
    <row r="769" spans="11:12" x14ac:dyDescent="0.2">
      <c r="K769" s="45"/>
      <c r="L769" s="45"/>
    </row>
    <row r="770" spans="11:12" x14ac:dyDescent="0.2">
      <c r="K770" s="45"/>
      <c r="L770" s="45"/>
    </row>
    <row r="771" spans="11:12" x14ac:dyDescent="0.2">
      <c r="K771" s="45"/>
      <c r="L771" s="45"/>
    </row>
    <row r="772" spans="11:12" x14ac:dyDescent="0.2">
      <c r="K772" s="45"/>
      <c r="L772" s="45"/>
    </row>
    <row r="773" spans="11:12" x14ac:dyDescent="0.2">
      <c r="K773" s="45"/>
      <c r="L773" s="45"/>
    </row>
    <row r="774" spans="11:12" x14ac:dyDescent="0.2">
      <c r="K774" s="45"/>
      <c r="L774" s="45"/>
    </row>
    <row r="775" spans="11:12" x14ac:dyDescent="0.2">
      <c r="K775" s="45"/>
      <c r="L775" s="45"/>
    </row>
    <row r="776" spans="11:12" x14ac:dyDescent="0.2">
      <c r="K776" s="45"/>
      <c r="L776" s="45"/>
    </row>
    <row r="777" spans="11:12" x14ac:dyDescent="0.2">
      <c r="K777" s="45"/>
      <c r="L777" s="45"/>
    </row>
    <row r="778" spans="11:12" x14ac:dyDescent="0.2">
      <c r="K778" s="45"/>
      <c r="L778" s="45"/>
    </row>
    <row r="779" spans="11:12" x14ac:dyDescent="0.2">
      <c r="K779" s="45"/>
      <c r="L779" s="45"/>
    </row>
    <row r="780" spans="11:12" x14ac:dyDescent="0.2">
      <c r="K780" s="45"/>
      <c r="L780" s="45"/>
    </row>
    <row r="781" spans="11:12" x14ac:dyDescent="0.2">
      <c r="K781" s="45"/>
      <c r="L781" s="45"/>
    </row>
    <row r="782" spans="11:12" x14ac:dyDescent="0.2">
      <c r="K782" s="45"/>
      <c r="L782" s="45"/>
    </row>
    <row r="783" spans="11:12" x14ac:dyDescent="0.2">
      <c r="K783" s="45"/>
      <c r="L783" s="45"/>
    </row>
    <row r="784" spans="11:12" x14ac:dyDescent="0.2">
      <c r="K784" s="45"/>
      <c r="L784" s="45"/>
    </row>
    <row r="785" spans="11:12" x14ac:dyDescent="0.2">
      <c r="K785" s="45"/>
      <c r="L785" s="45"/>
    </row>
    <row r="786" spans="11:12" x14ac:dyDescent="0.2">
      <c r="K786" s="45"/>
      <c r="L786" s="45"/>
    </row>
    <row r="787" spans="11:12" x14ac:dyDescent="0.2">
      <c r="K787" s="45"/>
      <c r="L787" s="45"/>
    </row>
    <row r="788" spans="11:12" x14ac:dyDescent="0.2">
      <c r="K788" s="45"/>
      <c r="L788" s="45"/>
    </row>
    <row r="789" spans="11:12" x14ac:dyDescent="0.2">
      <c r="K789" s="45"/>
      <c r="L789" s="45"/>
    </row>
    <row r="790" spans="11:12" x14ac:dyDescent="0.2">
      <c r="K790" s="45"/>
      <c r="L790" s="45"/>
    </row>
    <row r="791" spans="11:12" x14ac:dyDescent="0.2">
      <c r="K791" s="45"/>
      <c r="L791" s="45"/>
    </row>
    <row r="792" spans="11:12" x14ac:dyDescent="0.2">
      <c r="K792" s="45"/>
      <c r="L792" s="45"/>
    </row>
    <row r="793" spans="11:12" x14ac:dyDescent="0.2">
      <c r="K793" s="45"/>
      <c r="L793" s="45"/>
    </row>
    <row r="794" spans="11:12" x14ac:dyDescent="0.2">
      <c r="K794" s="45"/>
      <c r="L794" s="45"/>
    </row>
    <row r="795" spans="11:12" x14ac:dyDescent="0.2">
      <c r="K795" s="45"/>
      <c r="L795" s="45"/>
    </row>
    <row r="796" spans="11:12" x14ac:dyDescent="0.2">
      <c r="K796" s="45"/>
      <c r="L796" s="45"/>
    </row>
    <row r="797" spans="11:12" x14ac:dyDescent="0.2">
      <c r="K797" s="45"/>
      <c r="L797" s="45"/>
    </row>
    <row r="798" spans="11:12" x14ac:dyDescent="0.2">
      <c r="K798" s="45"/>
      <c r="L798" s="45"/>
    </row>
    <row r="799" spans="11:12" x14ac:dyDescent="0.2">
      <c r="K799" s="45"/>
      <c r="L799" s="45"/>
    </row>
    <row r="800" spans="11:12" x14ac:dyDescent="0.2">
      <c r="K800" s="45"/>
      <c r="L800" s="45"/>
    </row>
    <row r="801" spans="11:12" x14ac:dyDescent="0.2">
      <c r="K801" s="45"/>
      <c r="L801" s="45"/>
    </row>
    <row r="802" spans="11:12" x14ac:dyDescent="0.2">
      <c r="K802" s="45"/>
      <c r="L802" s="45"/>
    </row>
    <row r="803" spans="11:12" x14ac:dyDescent="0.2">
      <c r="K803" s="45"/>
      <c r="L803" s="45"/>
    </row>
    <row r="804" spans="11:12" x14ac:dyDescent="0.2">
      <c r="K804" s="45"/>
      <c r="L804" s="45"/>
    </row>
    <row r="805" spans="11:12" x14ac:dyDescent="0.2">
      <c r="K805" s="45"/>
      <c r="L805" s="45"/>
    </row>
    <row r="806" spans="11:12" x14ac:dyDescent="0.2">
      <c r="K806" s="45"/>
      <c r="L806" s="45"/>
    </row>
    <row r="807" spans="11:12" x14ac:dyDescent="0.2">
      <c r="K807" s="45"/>
      <c r="L807" s="45"/>
    </row>
    <row r="808" spans="11:12" x14ac:dyDescent="0.2">
      <c r="K808" s="45"/>
      <c r="L808" s="45"/>
    </row>
    <row r="809" spans="11:12" x14ac:dyDescent="0.2">
      <c r="K809" s="45"/>
      <c r="L809" s="45"/>
    </row>
    <row r="810" spans="11:12" x14ac:dyDescent="0.2">
      <c r="K810" s="45"/>
      <c r="L810" s="45"/>
    </row>
    <row r="811" spans="11:12" x14ac:dyDescent="0.2">
      <c r="K811" s="45"/>
      <c r="L811" s="45"/>
    </row>
    <row r="812" spans="11:12" x14ac:dyDescent="0.2">
      <c r="K812" s="45"/>
      <c r="L812" s="45"/>
    </row>
    <row r="813" spans="11:12" x14ac:dyDescent="0.2">
      <c r="K813" s="45"/>
      <c r="L813" s="45"/>
    </row>
    <row r="814" spans="11:12" x14ac:dyDescent="0.2">
      <c r="K814" s="45"/>
      <c r="L814" s="45"/>
    </row>
    <row r="815" spans="11:12" x14ac:dyDescent="0.2">
      <c r="K815" s="45"/>
      <c r="L815" s="45"/>
    </row>
    <row r="816" spans="11:12" x14ac:dyDescent="0.2">
      <c r="K816" s="45"/>
      <c r="L816" s="45"/>
    </row>
    <row r="817" spans="11:12" x14ac:dyDescent="0.2">
      <c r="K817" s="45"/>
      <c r="L817" s="45"/>
    </row>
    <row r="818" spans="11:12" x14ac:dyDescent="0.2">
      <c r="K818" s="45"/>
      <c r="L818" s="45"/>
    </row>
    <row r="819" spans="11:12" x14ac:dyDescent="0.2">
      <c r="K819" s="45"/>
      <c r="L819" s="45"/>
    </row>
    <row r="820" spans="11:12" x14ac:dyDescent="0.2">
      <c r="K820" s="45"/>
      <c r="L820" s="45"/>
    </row>
    <row r="821" spans="11:12" x14ac:dyDescent="0.2">
      <c r="K821" s="45"/>
      <c r="L821" s="45"/>
    </row>
    <row r="822" spans="11:12" x14ac:dyDescent="0.2">
      <c r="K822" s="45"/>
      <c r="L822" s="45"/>
    </row>
    <row r="823" spans="11:12" x14ac:dyDescent="0.2">
      <c r="K823" s="45"/>
      <c r="L823" s="45"/>
    </row>
    <row r="824" spans="11:12" x14ac:dyDescent="0.2">
      <c r="K824" s="45"/>
      <c r="L824" s="45"/>
    </row>
    <row r="825" spans="11:12" x14ac:dyDescent="0.2">
      <c r="K825" s="45"/>
      <c r="L825" s="45"/>
    </row>
    <row r="826" spans="11:12" x14ac:dyDescent="0.2">
      <c r="K826" s="45"/>
      <c r="L826" s="45"/>
    </row>
    <row r="827" spans="11:12" x14ac:dyDescent="0.2">
      <c r="K827" s="45"/>
      <c r="L827" s="45"/>
    </row>
    <row r="828" spans="11:12" x14ac:dyDescent="0.2">
      <c r="K828" s="45"/>
      <c r="L828" s="45"/>
    </row>
    <row r="829" spans="11:12" x14ac:dyDescent="0.2">
      <c r="K829" s="45"/>
      <c r="L829" s="45"/>
    </row>
    <row r="830" spans="11:12" x14ac:dyDescent="0.2">
      <c r="K830" s="45"/>
      <c r="L830" s="45"/>
    </row>
    <row r="831" spans="11:12" x14ac:dyDescent="0.2">
      <c r="K831" s="45"/>
      <c r="L831" s="45"/>
    </row>
    <row r="832" spans="11:12" x14ac:dyDescent="0.2">
      <c r="K832" s="45"/>
      <c r="L832" s="45"/>
    </row>
    <row r="833" spans="11:12" x14ac:dyDescent="0.2">
      <c r="K833" s="45"/>
      <c r="L833" s="45"/>
    </row>
    <row r="834" spans="11:12" x14ac:dyDescent="0.2">
      <c r="K834" s="45"/>
      <c r="L834" s="45"/>
    </row>
    <row r="835" spans="11:12" x14ac:dyDescent="0.2">
      <c r="K835" s="45"/>
      <c r="L835" s="45"/>
    </row>
    <row r="836" spans="11:12" x14ac:dyDescent="0.2">
      <c r="K836" s="45"/>
      <c r="L836" s="45"/>
    </row>
    <row r="837" spans="11:12" x14ac:dyDescent="0.2">
      <c r="K837" s="45"/>
      <c r="L837" s="45"/>
    </row>
    <row r="838" spans="11:12" x14ac:dyDescent="0.2">
      <c r="K838" s="45"/>
      <c r="L838" s="45"/>
    </row>
    <row r="839" spans="11:12" x14ac:dyDescent="0.2">
      <c r="K839" s="45"/>
      <c r="L839" s="45"/>
    </row>
    <row r="840" spans="11:12" x14ac:dyDescent="0.2">
      <c r="K840" s="45"/>
      <c r="L840" s="45"/>
    </row>
    <row r="841" spans="11:12" x14ac:dyDescent="0.2">
      <c r="K841" s="45"/>
      <c r="L841" s="45"/>
    </row>
    <row r="842" spans="11:12" x14ac:dyDescent="0.2">
      <c r="K842" s="45"/>
      <c r="L842" s="45"/>
    </row>
    <row r="843" spans="11:12" x14ac:dyDescent="0.2">
      <c r="K843" s="45"/>
      <c r="L843" s="45"/>
    </row>
    <row r="844" spans="11:12" x14ac:dyDescent="0.2">
      <c r="K844" s="45"/>
      <c r="L844" s="45"/>
    </row>
    <row r="845" spans="11:12" x14ac:dyDescent="0.2">
      <c r="K845" s="45"/>
      <c r="L845" s="45"/>
    </row>
    <row r="846" spans="11:12" x14ac:dyDescent="0.2">
      <c r="K846" s="45"/>
      <c r="L846" s="45"/>
    </row>
    <row r="847" spans="11:12" x14ac:dyDescent="0.2">
      <c r="K847" s="45"/>
      <c r="L847" s="45"/>
    </row>
    <row r="848" spans="11:12" x14ac:dyDescent="0.2">
      <c r="K848" s="45"/>
      <c r="L848" s="45"/>
    </row>
    <row r="849" spans="11:12" x14ac:dyDescent="0.2">
      <c r="K849" s="45"/>
      <c r="L849" s="45"/>
    </row>
    <row r="850" spans="11:12" x14ac:dyDescent="0.2">
      <c r="K850" s="45"/>
      <c r="L850" s="45"/>
    </row>
    <row r="851" spans="11:12" x14ac:dyDescent="0.2">
      <c r="K851" s="45"/>
      <c r="L851" s="45"/>
    </row>
    <row r="852" spans="11:12" x14ac:dyDescent="0.2">
      <c r="K852" s="45"/>
      <c r="L852" s="45"/>
    </row>
    <row r="853" spans="11:12" x14ac:dyDescent="0.2">
      <c r="K853" s="45"/>
      <c r="L853" s="45"/>
    </row>
    <row r="854" spans="11:12" x14ac:dyDescent="0.2">
      <c r="K854" s="45"/>
      <c r="L854" s="45"/>
    </row>
    <row r="855" spans="11:12" x14ac:dyDescent="0.2">
      <c r="K855" s="45"/>
      <c r="L855" s="45"/>
    </row>
    <row r="856" spans="11:12" x14ac:dyDescent="0.2">
      <c r="K856" s="45"/>
      <c r="L856" s="45"/>
    </row>
    <row r="857" spans="11:12" x14ac:dyDescent="0.2">
      <c r="K857" s="45"/>
      <c r="L857" s="45"/>
    </row>
    <row r="858" spans="11:12" x14ac:dyDescent="0.2">
      <c r="K858" s="45"/>
      <c r="L858" s="45"/>
    </row>
    <row r="859" spans="11:12" x14ac:dyDescent="0.2">
      <c r="K859" s="45"/>
      <c r="L859" s="45"/>
    </row>
    <row r="860" spans="11:12" x14ac:dyDescent="0.2">
      <c r="K860" s="45"/>
      <c r="L860" s="45"/>
    </row>
    <row r="861" spans="11:12" x14ac:dyDescent="0.2">
      <c r="K861" s="45"/>
      <c r="L861" s="45"/>
    </row>
    <row r="862" spans="11:12" x14ac:dyDescent="0.2">
      <c r="K862" s="45"/>
      <c r="L862" s="45"/>
    </row>
    <row r="863" spans="11:12" x14ac:dyDescent="0.2">
      <c r="K863" s="45"/>
      <c r="L863" s="45"/>
    </row>
    <row r="864" spans="11:12" x14ac:dyDescent="0.2">
      <c r="K864" s="45"/>
      <c r="L864" s="45"/>
    </row>
    <row r="865" spans="11:12" x14ac:dyDescent="0.2">
      <c r="K865" s="45"/>
      <c r="L865" s="45"/>
    </row>
    <row r="866" spans="11:12" x14ac:dyDescent="0.2">
      <c r="K866" s="45"/>
      <c r="L866" s="45"/>
    </row>
    <row r="867" spans="11:12" x14ac:dyDescent="0.2">
      <c r="K867" s="45"/>
      <c r="L867" s="45"/>
    </row>
    <row r="868" spans="11:12" x14ac:dyDescent="0.2">
      <c r="K868" s="45"/>
      <c r="L868" s="45"/>
    </row>
    <row r="869" spans="11:12" x14ac:dyDescent="0.2">
      <c r="K869" s="45"/>
      <c r="L869" s="45"/>
    </row>
    <row r="870" spans="11:12" x14ac:dyDescent="0.2">
      <c r="K870" s="45"/>
      <c r="L870" s="45"/>
    </row>
    <row r="871" spans="11:12" x14ac:dyDescent="0.2">
      <c r="K871" s="45"/>
      <c r="L871" s="45"/>
    </row>
    <row r="872" spans="11:12" x14ac:dyDescent="0.2">
      <c r="K872" s="45"/>
      <c r="L872" s="45"/>
    </row>
    <row r="873" spans="11:12" x14ac:dyDescent="0.2">
      <c r="K873" s="45"/>
      <c r="L873" s="45"/>
    </row>
    <row r="874" spans="11:12" x14ac:dyDescent="0.2">
      <c r="K874" s="45"/>
      <c r="L874" s="45"/>
    </row>
    <row r="875" spans="11:12" x14ac:dyDescent="0.2">
      <c r="K875" s="45"/>
      <c r="L875" s="45"/>
    </row>
    <row r="876" spans="11:12" x14ac:dyDescent="0.2">
      <c r="K876" s="45"/>
      <c r="L876" s="45"/>
    </row>
    <row r="877" spans="11:12" x14ac:dyDescent="0.2">
      <c r="K877" s="45"/>
      <c r="L877" s="45"/>
    </row>
    <row r="878" spans="11:12" x14ac:dyDescent="0.2">
      <c r="K878" s="45"/>
      <c r="L878" s="45"/>
    </row>
    <row r="879" spans="11:12" x14ac:dyDescent="0.2">
      <c r="K879" s="45"/>
      <c r="L879" s="45"/>
    </row>
    <row r="880" spans="11:12" x14ac:dyDescent="0.2">
      <c r="K880" s="45"/>
      <c r="L880" s="45"/>
    </row>
    <row r="881" spans="11:12" x14ac:dyDescent="0.2">
      <c r="K881" s="45"/>
      <c r="L881" s="45"/>
    </row>
    <row r="882" spans="11:12" x14ac:dyDescent="0.2">
      <c r="K882" s="45"/>
      <c r="L882" s="45"/>
    </row>
    <row r="883" spans="11:12" x14ac:dyDescent="0.2">
      <c r="K883" s="45"/>
      <c r="L883" s="45"/>
    </row>
    <row r="884" spans="11:12" x14ac:dyDescent="0.2">
      <c r="K884" s="45"/>
      <c r="L884" s="45"/>
    </row>
    <row r="885" spans="11:12" x14ac:dyDescent="0.2">
      <c r="K885" s="45"/>
      <c r="L885" s="45"/>
    </row>
    <row r="886" spans="11:12" x14ac:dyDescent="0.2">
      <c r="K886" s="45"/>
      <c r="L886" s="45"/>
    </row>
    <row r="887" spans="11:12" x14ac:dyDescent="0.2">
      <c r="K887" s="45"/>
      <c r="L887" s="45"/>
    </row>
    <row r="888" spans="11:12" x14ac:dyDescent="0.2">
      <c r="K888" s="45"/>
      <c r="L888" s="45"/>
    </row>
    <row r="889" spans="11:12" x14ac:dyDescent="0.2">
      <c r="K889" s="45"/>
      <c r="L889" s="45"/>
    </row>
    <row r="890" spans="11:12" x14ac:dyDescent="0.2">
      <c r="K890" s="45"/>
      <c r="L890" s="45"/>
    </row>
    <row r="891" spans="11:12" x14ac:dyDescent="0.2">
      <c r="K891" s="45"/>
      <c r="L891" s="45"/>
    </row>
    <row r="892" spans="11:12" x14ac:dyDescent="0.2">
      <c r="K892" s="45"/>
      <c r="L892" s="45"/>
    </row>
    <row r="893" spans="11:12" x14ac:dyDescent="0.2">
      <c r="K893" s="45"/>
      <c r="L893" s="45"/>
    </row>
    <row r="894" spans="11:12" x14ac:dyDescent="0.2">
      <c r="K894" s="45"/>
      <c r="L894" s="45"/>
    </row>
    <row r="895" spans="11:12" x14ac:dyDescent="0.2">
      <c r="K895" s="45"/>
      <c r="L895" s="45"/>
    </row>
    <row r="896" spans="11:12" x14ac:dyDescent="0.2">
      <c r="K896" s="45"/>
      <c r="L896" s="45"/>
    </row>
    <row r="897" spans="11:12" x14ac:dyDescent="0.2">
      <c r="K897" s="45"/>
      <c r="L897" s="45"/>
    </row>
    <row r="898" spans="11:12" x14ac:dyDescent="0.2">
      <c r="K898" s="45"/>
      <c r="L898" s="45"/>
    </row>
    <row r="899" spans="11:12" x14ac:dyDescent="0.2">
      <c r="K899" s="45"/>
      <c r="L899" s="45"/>
    </row>
    <row r="900" spans="11:12" x14ac:dyDescent="0.2">
      <c r="K900" s="45"/>
      <c r="L900" s="45"/>
    </row>
    <row r="901" spans="11:12" x14ac:dyDescent="0.2">
      <c r="K901" s="45"/>
      <c r="L901" s="45"/>
    </row>
    <row r="902" spans="11:12" x14ac:dyDescent="0.2">
      <c r="K902" s="45"/>
      <c r="L902" s="45"/>
    </row>
    <row r="903" spans="11:12" x14ac:dyDescent="0.2">
      <c r="K903" s="45"/>
      <c r="L903" s="45"/>
    </row>
    <row r="904" spans="11:12" x14ac:dyDescent="0.2">
      <c r="K904" s="45"/>
      <c r="L904" s="45"/>
    </row>
    <row r="905" spans="11:12" x14ac:dyDescent="0.2">
      <c r="K905" s="45"/>
      <c r="L905" s="45"/>
    </row>
    <row r="906" spans="11:12" x14ac:dyDescent="0.2">
      <c r="K906" s="45"/>
      <c r="L906" s="45"/>
    </row>
    <row r="907" spans="11:12" x14ac:dyDescent="0.2">
      <c r="K907" s="45"/>
      <c r="L907" s="45"/>
    </row>
    <row r="908" spans="11:12" x14ac:dyDescent="0.2">
      <c r="K908" s="45"/>
      <c r="L908" s="45"/>
    </row>
    <row r="909" spans="11:12" x14ac:dyDescent="0.2">
      <c r="K909" s="45"/>
      <c r="L909" s="45"/>
    </row>
    <row r="910" spans="11:12" x14ac:dyDescent="0.2">
      <c r="K910" s="45"/>
      <c r="L910" s="45"/>
    </row>
    <row r="911" spans="11:12" x14ac:dyDescent="0.2">
      <c r="K911" s="45"/>
      <c r="L911" s="45"/>
    </row>
    <row r="912" spans="11:12" x14ac:dyDescent="0.2">
      <c r="K912" s="45"/>
      <c r="L912" s="45"/>
    </row>
    <row r="913" spans="11:12" x14ac:dyDescent="0.2">
      <c r="K913" s="45"/>
      <c r="L913" s="45"/>
    </row>
    <row r="914" spans="11:12" x14ac:dyDescent="0.2">
      <c r="K914" s="45"/>
      <c r="L914" s="45"/>
    </row>
    <row r="915" spans="11:12" x14ac:dyDescent="0.2">
      <c r="K915" s="45"/>
      <c r="L915" s="45"/>
    </row>
    <row r="916" spans="11:12" x14ac:dyDescent="0.2">
      <c r="K916" s="45"/>
      <c r="L916" s="45"/>
    </row>
    <row r="917" spans="11:12" x14ac:dyDescent="0.2">
      <c r="K917" s="45"/>
      <c r="L917" s="45"/>
    </row>
    <row r="918" spans="11:12" x14ac:dyDescent="0.2">
      <c r="K918" s="45"/>
      <c r="L918" s="45"/>
    </row>
    <row r="919" spans="11:12" x14ac:dyDescent="0.2">
      <c r="K919" s="45"/>
      <c r="L919" s="45"/>
    </row>
    <row r="920" spans="11:12" x14ac:dyDescent="0.2">
      <c r="K920" s="45"/>
      <c r="L920" s="45"/>
    </row>
    <row r="921" spans="11:12" x14ac:dyDescent="0.2">
      <c r="K921" s="45"/>
      <c r="L921" s="45"/>
    </row>
    <row r="922" spans="11:12" x14ac:dyDescent="0.2">
      <c r="K922" s="45"/>
      <c r="L922" s="45"/>
    </row>
    <row r="923" spans="11:12" x14ac:dyDescent="0.2">
      <c r="K923" s="45"/>
      <c r="L923" s="45"/>
    </row>
    <row r="924" spans="11:12" x14ac:dyDescent="0.2">
      <c r="K924" s="45"/>
      <c r="L924" s="45"/>
    </row>
    <row r="925" spans="11:12" x14ac:dyDescent="0.2">
      <c r="K925" s="45"/>
      <c r="L925" s="45"/>
    </row>
    <row r="926" spans="11:12" x14ac:dyDescent="0.2">
      <c r="K926" s="45"/>
      <c r="L926" s="45"/>
    </row>
    <row r="927" spans="11:12" x14ac:dyDescent="0.2">
      <c r="K927" s="45"/>
      <c r="L927" s="45"/>
    </row>
    <row r="928" spans="11:12" x14ac:dyDescent="0.2">
      <c r="K928" s="45"/>
      <c r="L928" s="45"/>
    </row>
    <row r="929" spans="11:12" x14ac:dyDescent="0.2">
      <c r="K929" s="45"/>
      <c r="L929" s="45"/>
    </row>
    <row r="930" spans="11:12" x14ac:dyDescent="0.2">
      <c r="K930" s="45"/>
      <c r="L930" s="45"/>
    </row>
    <row r="931" spans="11:12" x14ac:dyDescent="0.2">
      <c r="K931" s="45"/>
      <c r="L931" s="45"/>
    </row>
    <row r="932" spans="11:12" x14ac:dyDescent="0.2">
      <c r="K932" s="45"/>
      <c r="L932" s="45"/>
    </row>
    <row r="933" spans="11:12" x14ac:dyDescent="0.2">
      <c r="K933" s="45"/>
      <c r="L933" s="45"/>
    </row>
    <row r="934" spans="11:12" x14ac:dyDescent="0.2">
      <c r="K934" s="45"/>
      <c r="L934" s="45"/>
    </row>
    <row r="935" spans="11:12" x14ac:dyDescent="0.2">
      <c r="K935" s="45"/>
      <c r="L935" s="45"/>
    </row>
    <row r="936" spans="11:12" x14ac:dyDescent="0.2">
      <c r="K936" s="45"/>
      <c r="L936" s="45"/>
    </row>
    <row r="937" spans="11:12" x14ac:dyDescent="0.2">
      <c r="K937" s="45"/>
      <c r="L937" s="45"/>
    </row>
    <row r="938" spans="11:12" x14ac:dyDescent="0.2">
      <c r="K938" s="45"/>
      <c r="L938" s="45"/>
    </row>
    <row r="939" spans="11:12" x14ac:dyDescent="0.2">
      <c r="K939" s="45"/>
      <c r="L939" s="45"/>
    </row>
    <row r="940" spans="11:12" x14ac:dyDescent="0.2">
      <c r="K940" s="45"/>
      <c r="L940" s="45"/>
    </row>
    <row r="941" spans="11:12" x14ac:dyDescent="0.2">
      <c r="K941" s="45"/>
      <c r="L941" s="45"/>
    </row>
  </sheetData>
  <mergeCells count="5">
    <mergeCell ref="K1:L1"/>
    <mergeCell ref="A1:B1"/>
    <mergeCell ref="E1:F1"/>
    <mergeCell ref="C1:D1"/>
    <mergeCell ref="H1:I1"/>
  </mergeCells>
  <phoneticPr fontId="2" type="noConversion"/>
  <pageMargins left="0.78740157499999996" right="0.78740157499999996" top="0.984251969" bottom="0.984251969" header="0.4921259845" footer="0.4921259845"/>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941"/>
  <sheetViews>
    <sheetView workbookViewId="0">
      <selection activeCell="D25" sqref="D25"/>
    </sheetView>
  </sheetViews>
  <sheetFormatPr baseColWidth="10" defaultRowHeight="12.75" x14ac:dyDescent="0.2"/>
  <cols>
    <col min="1" max="2" width="18.140625" style="18" bestFit="1" customWidth="1"/>
    <col min="3" max="4" width="11.42578125" style="18"/>
    <col min="5" max="5" width="20.85546875" style="18" customWidth="1"/>
    <col min="6" max="6" width="11.42578125" style="18"/>
    <col min="7" max="7" width="2.7109375" style="51" customWidth="1"/>
    <col min="8" max="8" width="11.42578125" style="45" hidden="1" customWidth="1"/>
    <col min="9" max="9" width="18.140625" style="45" hidden="1" customWidth="1"/>
    <col min="10" max="10" width="2.7109375" style="51" customWidth="1"/>
    <col min="11" max="11" width="16.42578125" style="18" bestFit="1" customWidth="1"/>
    <col min="12" max="12" width="18.140625" style="18" bestFit="1" customWidth="1"/>
    <col min="13" max="13" width="2.7109375" style="51" customWidth="1"/>
    <col min="14" max="14" width="71.140625" style="71" customWidth="1"/>
    <col min="15" max="16384" width="11.42578125" style="18"/>
  </cols>
  <sheetData>
    <row r="1" spans="1:14" ht="13.5" thickBot="1" x14ac:dyDescent="0.25">
      <c r="A1" s="75" t="s">
        <v>4</v>
      </c>
      <c r="B1" s="76"/>
      <c r="C1" s="75" t="s">
        <v>2</v>
      </c>
      <c r="D1" s="76"/>
      <c r="E1" s="75" t="s">
        <v>1</v>
      </c>
      <c r="F1" s="76"/>
      <c r="G1" s="44"/>
      <c r="H1" s="75" t="s">
        <v>3</v>
      </c>
      <c r="I1" s="76"/>
      <c r="J1" s="44"/>
      <c r="K1" s="75" t="s">
        <v>5</v>
      </c>
      <c r="L1" s="76"/>
      <c r="M1" s="44"/>
      <c r="N1" s="67"/>
    </row>
    <row r="2" spans="1:14" x14ac:dyDescent="0.2">
      <c r="A2" s="46">
        <v>0</v>
      </c>
      <c r="B2" s="68">
        <v>100</v>
      </c>
      <c r="C2" s="47">
        <f>+H2</f>
        <v>6</v>
      </c>
      <c r="D2" s="48">
        <f>+C2/MAX($H:$H)</f>
        <v>2.843601895734597E-2</v>
      </c>
      <c r="E2" s="49">
        <f>+I2</f>
        <v>163.55000000000001</v>
      </c>
      <c r="F2" s="50">
        <f t="shared" ref="F2:F65" si="0">+E2/MAX($I:$I)</f>
        <v>6.1081535398058794E-5</v>
      </c>
      <c r="H2" s="52">
        <f>+COUNTIF(Rohdaten!$B$1:'Rohdaten'!$B$65536,"&lt;"&amp;B2)</f>
        <v>6</v>
      </c>
      <c r="I2" s="53">
        <f>+SUMIF(Rohdaten!$B$1:'Rohdaten'!$B$65536,"&lt;"&amp;B2,Rohdaten!$B$1:'Rohdaten'!$B$65536)</f>
        <v>163.55000000000001</v>
      </c>
      <c r="K2" s="54" t="s">
        <v>6</v>
      </c>
      <c r="L2" s="64">
        <f>+MIN(Rohdaten!$B$2:$B$65536)</f>
        <v>14</v>
      </c>
      <c r="N2" s="69"/>
    </row>
    <row r="3" spans="1:14" x14ac:dyDescent="0.2">
      <c r="A3" s="56">
        <f t="shared" ref="A3:A66" si="1">+B2+0.01</f>
        <v>100.01</v>
      </c>
      <c r="B3" s="68">
        <v>200</v>
      </c>
      <c r="C3" s="57">
        <f>+IF(H3-SUM(C$2:C2)&gt;0,H3-SUM(C$2:C2),0)</f>
        <v>8</v>
      </c>
      <c r="D3" s="58">
        <f>+IF(C3=0,0,C3/MAX($H:$H))</f>
        <v>3.7914691943127965E-2</v>
      </c>
      <c r="E3" s="59">
        <f>+IF(C3=0,0,I3-SUM(E$2:E2))</f>
        <v>1359.8600000000001</v>
      </c>
      <c r="F3" s="60">
        <f t="shared" si="0"/>
        <v>5.0787121202326029E-4</v>
      </c>
      <c r="H3" s="52">
        <f>+COUNTIF(Rohdaten!$B$1:'Rohdaten'!$B$65536,"&lt;"&amp;B3)</f>
        <v>14</v>
      </c>
      <c r="I3" s="53">
        <f>+SUMIF(Rohdaten!$B$1:'Rohdaten'!$B$65536,"&lt;"&amp;B3,Rohdaten!$B$1:'Rohdaten'!$B$65536)</f>
        <v>1523.41</v>
      </c>
      <c r="K3" s="61" t="s">
        <v>7</v>
      </c>
      <c r="L3" s="65">
        <f>+MAX(Rohdaten!$B$2:$B$65536)</f>
        <v>159896.73000000001</v>
      </c>
      <c r="N3" s="70" t="str">
        <f t="shared" ref="N3:N16" si="2">+IF(B3-B2&lt;=0,"Achtung - aufsteigendes Volumen eingeben!","")</f>
        <v/>
      </c>
    </row>
    <row r="4" spans="1:14" x14ac:dyDescent="0.2">
      <c r="A4" s="56">
        <f t="shared" si="1"/>
        <v>200.01</v>
      </c>
      <c r="B4" s="68">
        <v>500</v>
      </c>
      <c r="C4" s="57">
        <f>+IF(H4-SUM(C$2:C3)&gt;0,H4-SUM(C$2:C3),0)</f>
        <v>21</v>
      </c>
      <c r="D4" s="58">
        <f t="shared" ref="D4:D67" si="3">+IF(C4=0,0,C4/MAX($H:$H))</f>
        <v>9.9526066350710901E-2</v>
      </c>
      <c r="E4" s="59">
        <f>+IF(C4=0,0,I4-SUM(E$2:E3))</f>
        <v>6950.5399999999991</v>
      </c>
      <c r="F4" s="60">
        <f t="shared" si="0"/>
        <v>2.5958401409087342E-3</v>
      </c>
      <c r="H4" s="52">
        <f>+COUNTIF(Rohdaten!$B$1:'Rohdaten'!$B$65536,"&lt;"&amp;B4)</f>
        <v>35</v>
      </c>
      <c r="I4" s="53">
        <f>+SUMIF(Rohdaten!$B$1:'Rohdaten'!$B$65536,"&lt;"&amp;B4,Rohdaten!$B$1:'Rohdaten'!$B$65536)</f>
        <v>8473.9499999999989</v>
      </c>
      <c r="K4" s="61" t="s">
        <v>2</v>
      </c>
      <c r="L4" s="62">
        <f>+COUNT(Rohdaten!$A$2:$A$65536)</f>
        <v>211</v>
      </c>
      <c r="N4" s="70" t="str">
        <f t="shared" si="2"/>
        <v/>
      </c>
    </row>
    <row r="5" spans="1:14" x14ac:dyDescent="0.2">
      <c r="A5" s="56">
        <f t="shared" si="1"/>
        <v>500.01</v>
      </c>
      <c r="B5" s="68">
        <v>1000</v>
      </c>
      <c r="C5" s="57">
        <f>+IF(H5-SUM(C$2:C4)&gt;0,H5-SUM(C$2:C4),0)</f>
        <v>40</v>
      </c>
      <c r="D5" s="58">
        <f t="shared" si="3"/>
        <v>0.1895734597156398</v>
      </c>
      <c r="E5" s="59">
        <f>+IF(C5=0,0,I5-SUM(E$2:E4))</f>
        <v>25479.809999999998</v>
      </c>
      <c r="F5" s="60">
        <f t="shared" si="0"/>
        <v>9.5160251693721318E-3</v>
      </c>
      <c r="H5" s="52">
        <f>+COUNTIF(Rohdaten!$B$1:'Rohdaten'!$B$65536,"&lt;"&amp;B5)</f>
        <v>75</v>
      </c>
      <c r="I5" s="53">
        <f>+SUMIF(Rohdaten!$B$1:'Rohdaten'!$B$65536,"&lt;"&amp;B5,Rohdaten!$B$1:'Rohdaten'!$B$65536)</f>
        <v>33953.759999999995</v>
      </c>
      <c r="K5" s="61" t="s">
        <v>8</v>
      </c>
      <c r="L5" s="66">
        <f>+SUM(Rohdaten!$B$2:$B$65536)</f>
        <v>2677568.58</v>
      </c>
      <c r="N5" s="70" t="str">
        <f t="shared" si="2"/>
        <v/>
      </c>
    </row>
    <row r="6" spans="1:14" x14ac:dyDescent="0.2">
      <c r="A6" s="56">
        <f t="shared" si="1"/>
        <v>1000.01</v>
      </c>
      <c r="B6" s="68">
        <v>2000</v>
      </c>
      <c r="C6" s="57">
        <f>+IF(H6-SUM(C$2:C5)&gt;0,H6-SUM(C$2:C5),0)</f>
        <v>24</v>
      </c>
      <c r="D6" s="58">
        <f t="shared" si="3"/>
        <v>0.11374407582938388</v>
      </c>
      <c r="E6" s="59">
        <f>+IF(C6=0,0,I6-SUM(E$2:E5))</f>
        <v>36560.049999999988</v>
      </c>
      <c r="F6" s="60">
        <f t="shared" si="0"/>
        <v>1.3654197421154377E-2</v>
      </c>
      <c r="H6" s="52">
        <f>+COUNTIF(Rohdaten!$B$1:'Rohdaten'!$B$65536,"&lt;"&amp;B6)</f>
        <v>99</v>
      </c>
      <c r="I6" s="53">
        <f>+SUMIF(Rohdaten!$B$1:'Rohdaten'!$B$65536,"&lt;"&amp;B6,Rohdaten!$B$1:'Rohdaten'!$B$65536)</f>
        <v>70513.809999999983</v>
      </c>
      <c r="K6" s="61" t="s">
        <v>9</v>
      </c>
      <c r="L6" s="66">
        <f>+AVERAGE(Rohdaten!$B$2:$B$65536)</f>
        <v>12689.898483412322</v>
      </c>
      <c r="N6" s="70" t="str">
        <f t="shared" si="2"/>
        <v/>
      </c>
    </row>
    <row r="7" spans="1:14" ht="12.75" customHeight="1" x14ac:dyDescent="0.2">
      <c r="A7" s="56">
        <f t="shared" ref="A7:A24" si="4">+B6+0.01</f>
        <v>2000.01</v>
      </c>
      <c r="B7" s="68">
        <v>5000</v>
      </c>
      <c r="C7" s="57">
        <f>+IF(H7-SUM(C$2:C6)&gt;0,H7-SUM(C$2:C6),0)</f>
        <v>41</v>
      </c>
      <c r="D7" s="58">
        <f t="shared" si="3"/>
        <v>0.19431279620853081</v>
      </c>
      <c r="E7" s="59">
        <f>+IF(C7=0,0,I7-SUM(E$2:E6))</f>
        <v>117772.62000000013</v>
      </c>
      <c r="F7" s="60">
        <f t="shared" si="0"/>
        <v>4.3984912610529711E-2</v>
      </c>
      <c r="H7" s="52">
        <f>+COUNTIF(Rohdaten!$B$1:'Rohdaten'!$B$65536,"&lt;"&amp;B7)</f>
        <v>140</v>
      </c>
      <c r="I7" s="53">
        <f>+SUMIF(Rohdaten!$B$1:'Rohdaten'!$B$65536,"&lt;"&amp;B7,Rohdaten!$B$1:'Rohdaten'!$B$65536)</f>
        <v>188286.43000000011</v>
      </c>
      <c r="K7" s="61" t="str">
        <f>+IF(MAX(B:B)&lt;L3,"ACHTUNG: Maximaler Betrag im Betragsfeld nicht erreicht!","")</f>
        <v/>
      </c>
      <c r="L7" s="57"/>
      <c r="N7" s="70" t="str">
        <f t="shared" si="2"/>
        <v/>
      </c>
    </row>
    <row r="8" spans="1:14" ht="12.75" customHeight="1" x14ac:dyDescent="0.2">
      <c r="A8" s="56">
        <f t="shared" si="4"/>
        <v>5000.01</v>
      </c>
      <c r="B8" s="68">
        <v>7500</v>
      </c>
      <c r="C8" s="57">
        <f>+IF(H8-SUM(C$2:C7)&gt;0,H8-SUM(C$2:C7),0)</f>
        <v>6</v>
      </c>
      <c r="D8" s="58">
        <f t="shared" si="3"/>
        <v>2.843601895734597E-2</v>
      </c>
      <c r="E8" s="59">
        <f>+IF(C8=0,0,I8-SUM(E$2:E7))</f>
        <v>35509.349999999948</v>
      </c>
      <c r="F8" s="60">
        <f t="shared" si="0"/>
        <v>1.3261789171428038E-2</v>
      </c>
      <c r="H8" s="52">
        <f>+COUNTIF(Rohdaten!$B$1:'Rohdaten'!$B$65536,"&lt;"&amp;B8)</f>
        <v>146</v>
      </c>
      <c r="I8" s="53">
        <f>+SUMIF(Rohdaten!$B$1:'Rohdaten'!$B$65536,"&lt;"&amp;B8,Rohdaten!$B$1:'Rohdaten'!$B$65536)</f>
        <v>223795.78000000006</v>
      </c>
      <c r="K8" s="61"/>
      <c r="L8" s="57"/>
      <c r="N8" s="70" t="str">
        <f t="shared" si="2"/>
        <v/>
      </c>
    </row>
    <row r="9" spans="1:14" ht="12.75" customHeight="1" x14ac:dyDescent="0.2">
      <c r="A9" s="56">
        <f t="shared" si="4"/>
        <v>7500.01</v>
      </c>
      <c r="B9" s="68">
        <v>10000</v>
      </c>
      <c r="C9" s="57">
        <f>+IF(H9-SUM(C$2:C8)&gt;0,H9-SUM(C$2:C8),0)</f>
        <v>3</v>
      </c>
      <c r="D9" s="58">
        <f t="shared" si="3"/>
        <v>1.4218009478672985E-2</v>
      </c>
      <c r="E9" s="59">
        <f>+IF(C9=0,0,I9-SUM(E$2:E8))</f>
        <v>25968.110000000015</v>
      </c>
      <c r="F9" s="60">
        <f t="shared" si="0"/>
        <v>9.6983921136391642E-3</v>
      </c>
      <c r="H9" s="52">
        <f>+COUNTIF(Rohdaten!$B$1:'Rohdaten'!$B$65536,"&lt;"&amp;B9)</f>
        <v>149</v>
      </c>
      <c r="I9" s="53">
        <f>+SUMIF(Rohdaten!$B$1:'Rohdaten'!$B$65536,"&lt;"&amp;B9,Rohdaten!$B$1:'Rohdaten'!$B$65536)</f>
        <v>249763.89000000007</v>
      </c>
      <c r="K9" s="61"/>
      <c r="L9" s="57"/>
      <c r="N9" s="70" t="str">
        <f t="shared" si="2"/>
        <v/>
      </c>
    </row>
    <row r="10" spans="1:14" ht="12.75" customHeight="1" x14ac:dyDescent="0.2">
      <c r="A10" s="56">
        <f t="shared" si="4"/>
        <v>10000.01</v>
      </c>
      <c r="B10" s="68">
        <v>20000</v>
      </c>
      <c r="C10" s="57">
        <f>+IF(H10-SUM(C$2:C9)&gt;0,H10-SUM(C$2:C9),0)</f>
        <v>22</v>
      </c>
      <c r="D10" s="58">
        <f t="shared" si="3"/>
        <v>0.10426540284360189</v>
      </c>
      <c r="E10" s="59">
        <f>+IF(C10=0,0,I10-SUM(E$2:E9))</f>
        <v>335173.48999999982</v>
      </c>
      <c r="F10" s="60">
        <f t="shared" si="0"/>
        <v>0.12517830262259794</v>
      </c>
      <c r="H10" s="52">
        <f>+COUNTIF(Rohdaten!$B$1:'Rohdaten'!$B$65536,"&lt;"&amp;B10)</f>
        <v>171</v>
      </c>
      <c r="I10" s="53">
        <f>+SUMIF(Rohdaten!$B$1:'Rohdaten'!$B$65536,"&lt;"&amp;B10,Rohdaten!$B$1:'Rohdaten'!$B$65536)</f>
        <v>584937.37999999989</v>
      </c>
      <c r="K10" s="61"/>
      <c r="L10" s="59"/>
      <c r="N10" s="70" t="str">
        <f t="shared" si="2"/>
        <v/>
      </c>
    </row>
    <row r="11" spans="1:14" ht="12.75" customHeight="1" x14ac:dyDescent="0.2">
      <c r="A11" s="56">
        <f t="shared" si="4"/>
        <v>20000.009999999998</v>
      </c>
      <c r="B11" s="68">
        <v>30000</v>
      </c>
      <c r="C11" s="57">
        <f>+IF(H11-SUM(C$2:C10)&gt;0,H11-SUM(C$2:C10),0)</f>
        <v>14</v>
      </c>
      <c r="D11" s="58">
        <f t="shared" si="3"/>
        <v>6.6350710900473939E-2</v>
      </c>
      <c r="E11" s="59">
        <f>+IF(C11=0,0,I11-SUM(E$2:E10))</f>
        <v>327799.19000000029</v>
      </c>
      <c r="F11" s="60">
        <f t="shared" si="0"/>
        <v>0.12242419949520034</v>
      </c>
      <c r="H11" s="52">
        <f>+COUNTIF(Rohdaten!$B$1:'Rohdaten'!$B$65536,"&lt;"&amp;B11)</f>
        <v>185</v>
      </c>
      <c r="I11" s="53">
        <f>+SUMIF(Rohdaten!$B$1:'Rohdaten'!$B$65536,"&lt;"&amp;B11,Rohdaten!$B$1:'Rohdaten'!$B$65536)</f>
        <v>912736.57000000018</v>
      </c>
      <c r="K11" s="45"/>
      <c r="L11" s="45"/>
      <c r="N11" s="70" t="str">
        <f t="shared" si="2"/>
        <v/>
      </c>
    </row>
    <row r="12" spans="1:14" ht="12.75" customHeight="1" x14ac:dyDescent="0.2">
      <c r="A12" s="56">
        <f t="shared" si="4"/>
        <v>30000.01</v>
      </c>
      <c r="B12" s="68">
        <v>40000</v>
      </c>
      <c r="C12" s="57">
        <f>+IF(H12-SUM(C$2:C11)&gt;0,H12-SUM(C$2:C11),0)</f>
        <v>2</v>
      </c>
      <c r="D12" s="58">
        <f t="shared" si="3"/>
        <v>9.4786729857819912E-3</v>
      </c>
      <c r="E12" s="59">
        <f>+IF(C12=0,0,I12-SUM(E$2:E11))</f>
        <v>73627.809999999823</v>
      </c>
      <c r="F12" s="60">
        <f t="shared" si="0"/>
        <v>2.7498010900620824E-2</v>
      </c>
      <c r="H12" s="52">
        <f>+COUNTIF(Rohdaten!$B$1:'Rohdaten'!$B$65536,"&lt;"&amp;B12)</f>
        <v>187</v>
      </c>
      <c r="I12" s="53">
        <f>+SUMIF(Rohdaten!$B$1:'Rohdaten'!$B$65536,"&lt;"&amp;B12,Rohdaten!$B$1:'Rohdaten'!$B$65536)</f>
        <v>986364.38</v>
      </c>
      <c r="K12" s="45"/>
      <c r="L12" s="45"/>
      <c r="N12" s="70" t="str">
        <f t="shared" si="2"/>
        <v/>
      </c>
    </row>
    <row r="13" spans="1:14" x14ac:dyDescent="0.2">
      <c r="A13" s="56">
        <f t="shared" si="4"/>
        <v>40000.01</v>
      </c>
      <c r="B13" s="68">
        <v>50000</v>
      </c>
      <c r="C13" s="57">
        <f>+IF(H13-SUM(C$2:C12)&gt;0,H13-SUM(C$2:C12),0)</f>
        <v>5</v>
      </c>
      <c r="D13" s="58">
        <f t="shared" si="3"/>
        <v>2.3696682464454975E-2</v>
      </c>
      <c r="E13" s="59">
        <f>+IF(C13=0,0,I13-SUM(E$2:E12))</f>
        <v>227622.43999999983</v>
      </c>
      <c r="F13" s="60">
        <f t="shared" si="0"/>
        <v>8.5010872065132997E-2</v>
      </c>
      <c r="H13" s="52">
        <f>+COUNTIF(Rohdaten!$B$1:'Rohdaten'!$B$65536,"&lt;"&amp;B13)</f>
        <v>192</v>
      </c>
      <c r="I13" s="53">
        <f>+SUMIF(Rohdaten!$B$1:'Rohdaten'!$B$65536,"&lt;"&amp;B13,Rohdaten!$B$1:'Rohdaten'!$B$65536)</f>
        <v>1213986.8199999998</v>
      </c>
      <c r="K13" s="45"/>
      <c r="L13" s="45"/>
      <c r="N13" s="70" t="str">
        <f t="shared" si="2"/>
        <v/>
      </c>
    </row>
    <row r="14" spans="1:14" x14ac:dyDescent="0.2">
      <c r="A14" s="56">
        <f t="shared" si="4"/>
        <v>50000.01</v>
      </c>
      <c r="B14" s="68">
        <v>100000</v>
      </c>
      <c r="C14" s="57">
        <f>+IF(H14-SUM(C$2:C13)&gt;0,H14-SUM(C$2:C13),0)</f>
        <v>17</v>
      </c>
      <c r="D14" s="58">
        <f t="shared" si="3"/>
        <v>8.0568720379146919E-2</v>
      </c>
      <c r="E14" s="59">
        <f>+IF(C14=0,0,I14-SUM(E$2:E13))</f>
        <v>1159957.9699999993</v>
      </c>
      <c r="F14" s="60">
        <f t="shared" si="0"/>
        <v>0.43321316909089186</v>
      </c>
      <c r="H14" s="52">
        <f>+COUNTIF(Rohdaten!$B$1:'Rohdaten'!$B$65536,"&lt;"&amp;B14)</f>
        <v>209</v>
      </c>
      <c r="I14" s="53">
        <f>+SUMIF(Rohdaten!$B$1:'Rohdaten'!$B$65536,"&lt;"&amp;B14,Rohdaten!$B$1:'Rohdaten'!$B$65536)</f>
        <v>2373944.7899999991</v>
      </c>
      <c r="K14" s="45"/>
      <c r="L14" s="45"/>
      <c r="N14" s="70" t="str">
        <f t="shared" si="2"/>
        <v/>
      </c>
    </row>
    <row r="15" spans="1:14" x14ac:dyDescent="0.2">
      <c r="A15" s="56">
        <f t="shared" si="4"/>
        <v>100000.01</v>
      </c>
      <c r="B15" s="68">
        <v>500000</v>
      </c>
      <c r="C15" s="57">
        <f>+IF(H15-SUM(C$2:C14)&gt;0,H15-SUM(C$2:C14),0)</f>
        <v>2</v>
      </c>
      <c r="D15" s="58">
        <f t="shared" si="3"/>
        <v>9.4786729857819912E-3</v>
      </c>
      <c r="E15" s="59">
        <f>+IF(C15=0,0,I15-SUM(E$2:E14))</f>
        <v>303623.79000000097</v>
      </c>
      <c r="F15" s="60">
        <f t="shared" si="0"/>
        <v>0.11339533645110257</v>
      </c>
      <c r="H15" s="52">
        <f>+COUNTIF(Rohdaten!$B$1:'Rohdaten'!$B$65536,"&lt;"&amp;B15)</f>
        <v>211</v>
      </c>
      <c r="I15" s="53">
        <f>+SUMIF(Rohdaten!$B$1:'Rohdaten'!$B$65536,"&lt;"&amp;B15,Rohdaten!$B$1:'Rohdaten'!$B$65536)</f>
        <v>2677568.58</v>
      </c>
      <c r="K15" s="45"/>
      <c r="L15" s="45"/>
      <c r="N15" s="70" t="str">
        <f t="shared" si="2"/>
        <v/>
      </c>
    </row>
    <row r="16" spans="1:14" x14ac:dyDescent="0.2">
      <c r="A16" s="56">
        <f t="shared" si="4"/>
        <v>500000.01</v>
      </c>
      <c r="B16" s="68">
        <v>1000000</v>
      </c>
      <c r="C16" s="57">
        <f>+IF(H16-SUM(C$2:C15)&gt;0,H16-SUM(C$2:C15),0)</f>
        <v>0</v>
      </c>
      <c r="D16" s="58">
        <f t="shared" si="3"/>
        <v>0</v>
      </c>
      <c r="E16" s="59">
        <f>+IF(C16=0,0,I16-SUM(E$2:E15))</f>
        <v>0</v>
      </c>
      <c r="F16" s="60">
        <f t="shared" si="0"/>
        <v>0</v>
      </c>
      <c r="H16" s="52">
        <f>+COUNTIF(Rohdaten!$B$1:'Rohdaten'!$B$65536,"&lt;"&amp;B16)</f>
        <v>211</v>
      </c>
      <c r="I16" s="53">
        <f>+SUMIF(Rohdaten!$B$1:'Rohdaten'!$B$65536,"&lt;"&amp;B16,Rohdaten!$B$1:'Rohdaten'!$B$65536)</f>
        <v>2677568.58</v>
      </c>
      <c r="K16" s="45"/>
      <c r="L16" s="45"/>
      <c r="N16" s="70" t="str">
        <f t="shared" si="2"/>
        <v/>
      </c>
    </row>
    <row r="17" spans="1:14" x14ac:dyDescent="0.2">
      <c r="A17" s="56">
        <f t="shared" si="4"/>
        <v>1000000.01</v>
      </c>
      <c r="B17" s="68">
        <v>20000000</v>
      </c>
      <c r="C17" s="57">
        <f>+IF(H17-SUM(C$2:C16)&gt;0,H17-SUM(C$2:C16),0)</f>
        <v>0</v>
      </c>
      <c r="D17" s="58">
        <f t="shared" si="3"/>
        <v>0</v>
      </c>
      <c r="E17" s="59">
        <f>+IF(C17=0,0,I17-SUM(E$2:E16))</f>
        <v>0</v>
      </c>
      <c r="F17" s="60">
        <f t="shared" si="0"/>
        <v>0</v>
      </c>
      <c r="H17" s="52">
        <f>+COUNTIF(Rohdaten!$B$1:'Rohdaten'!$B$65536,"&lt;"&amp;B17)</f>
        <v>211</v>
      </c>
      <c r="I17" s="53">
        <f>+SUMIF(Rohdaten!$B$1:'Rohdaten'!$B$65536,"&lt;"&amp;B17,Rohdaten!$B$1:'Rohdaten'!$B$65536)</f>
        <v>2677568.58</v>
      </c>
      <c r="K17" s="45"/>
      <c r="L17" s="45"/>
      <c r="N17" s="69"/>
    </row>
    <row r="18" spans="1:14" x14ac:dyDescent="0.2">
      <c r="A18" s="56">
        <f t="shared" si="4"/>
        <v>20000000.010000002</v>
      </c>
      <c r="B18" s="68">
        <v>50000000</v>
      </c>
      <c r="C18" s="57">
        <f>+IF(H18-SUM(C$2:C17)&gt;0,H18-SUM(C$2:C17),0)</f>
        <v>0</v>
      </c>
      <c r="D18" s="58">
        <f t="shared" si="3"/>
        <v>0</v>
      </c>
      <c r="E18" s="59">
        <f>+IF(C18=0,0,I18-SUM(E$2:E17))</f>
        <v>0</v>
      </c>
      <c r="F18" s="60">
        <f t="shared" si="0"/>
        <v>0</v>
      </c>
      <c r="H18" s="52">
        <f>+COUNTIF(Rohdaten!$B$1:'Rohdaten'!$B$65536,"&lt;"&amp;B18)</f>
        <v>211</v>
      </c>
      <c r="I18" s="53">
        <f>+SUMIF(Rohdaten!$B$1:'Rohdaten'!$B$65536,"&lt;"&amp;B18,Rohdaten!$B$1:'Rohdaten'!$B$65536)</f>
        <v>2677568.58</v>
      </c>
      <c r="K18" s="45"/>
      <c r="L18" s="45"/>
      <c r="N18" s="69"/>
    </row>
    <row r="19" spans="1:14" x14ac:dyDescent="0.2">
      <c r="A19" s="56">
        <f t="shared" si="4"/>
        <v>50000000.009999998</v>
      </c>
      <c r="B19" s="68">
        <v>100000000</v>
      </c>
      <c r="C19" s="57">
        <f>+IF(H19-SUM(C$2:C18)&gt;0,H19-SUM(C$2:C18),0)</f>
        <v>0</v>
      </c>
      <c r="D19" s="58">
        <f t="shared" si="3"/>
        <v>0</v>
      </c>
      <c r="E19" s="59">
        <f>+IF(C19=0,0,I19-SUM(E$2:E18))</f>
        <v>0</v>
      </c>
      <c r="F19" s="60">
        <f t="shared" si="0"/>
        <v>0</v>
      </c>
      <c r="H19" s="52">
        <f>+COUNTIF(Rohdaten!$B$1:'Rohdaten'!$B$65536,"&lt;"&amp;B19)</f>
        <v>211</v>
      </c>
      <c r="I19" s="53">
        <f>+SUMIF(Rohdaten!$B$1:'Rohdaten'!$B$65536,"&lt;"&amp;B19,Rohdaten!$B$1:'Rohdaten'!$B$65536)</f>
        <v>2677568.58</v>
      </c>
      <c r="K19" s="45"/>
      <c r="L19" s="45"/>
      <c r="N19" s="69"/>
    </row>
    <row r="20" spans="1:14" x14ac:dyDescent="0.2">
      <c r="A20" s="56">
        <f t="shared" si="4"/>
        <v>100000000.01000001</v>
      </c>
      <c r="B20" s="68"/>
      <c r="C20" s="57">
        <f>+IF(H20-SUM(C$2:C19)&gt;0,H20-SUM(C$2:C19),0)</f>
        <v>0</v>
      </c>
      <c r="D20" s="58">
        <f t="shared" si="3"/>
        <v>0</v>
      </c>
      <c r="E20" s="59">
        <f>+IF(C20=0,0,I20-SUM(E$2:E19))</f>
        <v>0</v>
      </c>
      <c r="F20" s="60">
        <f t="shared" si="0"/>
        <v>0</v>
      </c>
      <c r="H20" s="52">
        <f>+COUNTIF(Rohdaten!$B$1:'Rohdaten'!$B$65536,"&lt;"&amp;B20)</f>
        <v>0</v>
      </c>
      <c r="I20" s="53">
        <f>+SUMIF(Rohdaten!$B$1:'Rohdaten'!$B$65536,"&lt;"&amp;B20,Rohdaten!$B$1:'Rohdaten'!$B$65536)</f>
        <v>0</v>
      </c>
      <c r="K20" s="45"/>
      <c r="L20" s="45"/>
      <c r="N20" s="69"/>
    </row>
    <row r="21" spans="1:14" x14ac:dyDescent="0.2">
      <c r="A21" s="56">
        <f t="shared" si="4"/>
        <v>0.01</v>
      </c>
      <c r="B21" s="68"/>
      <c r="C21" s="57">
        <f>+IF(H21-SUM(C$2:C20)&gt;0,H21-SUM(C$2:C20),0)</f>
        <v>0</v>
      </c>
      <c r="D21" s="58">
        <f t="shared" si="3"/>
        <v>0</v>
      </c>
      <c r="E21" s="59">
        <f>+IF(C21=0,0,I21-SUM(E$2:E20))</f>
        <v>0</v>
      </c>
      <c r="F21" s="60">
        <f t="shared" si="0"/>
        <v>0</v>
      </c>
      <c r="H21" s="52">
        <f>+COUNTIF(Rohdaten!$B$1:'Rohdaten'!$B$65536,"&lt;"&amp;B21)</f>
        <v>0</v>
      </c>
      <c r="I21" s="53">
        <f>+SUMIF(Rohdaten!$B$1:'Rohdaten'!$B$65536,"&lt;"&amp;B21,Rohdaten!$B$1:'Rohdaten'!$B$65536)</f>
        <v>0</v>
      </c>
      <c r="K21" s="45"/>
      <c r="L21" s="45"/>
      <c r="N21" s="69"/>
    </row>
    <row r="22" spans="1:14" x14ac:dyDescent="0.2">
      <c r="A22" s="56">
        <f t="shared" si="4"/>
        <v>0.01</v>
      </c>
      <c r="B22" s="68"/>
      <c r="C22" s="57">
        <f>+IF(H22-SUM(C$2:C21)&gt;0,H22-SUM(C$2:C21),0)</f>
        <v>0</v>
      </c>
      <c r="D22" s="58">
        <f t="shared" si="3"/>
        <v>0</v>
      </c>
      <c r="E22" s="59">
        <f>+IF(C22=0,0,I22-SUM(E$2:E21))</f>
        <v>0</v>
      </c>
      <c r="F22" s="60">
        <f t="shared" si="0"/>
        <v>0</v>
      </c>
      <c r="H22" s="52">
        <f>+COUNTIF(Rohdaten!$B$1:'Rohdaten'!$B$65536,"&lt;"&amp;B22)</f>
        <v>0</v>
      </c>
      <c r="I22" s="53">
        <f>+SUMIF(Rohdaten!$B$1:'Rohdaten'!$B$65536,"&lt;"&amp;B22,Rohdaten!$B$1:'Rohdaten'!$B$65536)</f>
        <v>0</v>
      </c>
      <c r="K22" s="45"/>
      <c r="L22" s="45"/>
      <c r="N22" s="69"/>
    </row>
    <row r="23" spans="1:14" x14ac:dyDescent="0.2">
      <c r="A23" s="56">
        <f t="shared" si="4"/>
        <v>0.01</v>
      </c>
      <c r="B23" s="68"/>
      <c r="C23" s="57">
        <f>+IF(H23-SUM(C$2:C22)&gt;0,H23-SUM(C$2:C22),0)</f>
        <v>0</v>
      </c>
      <c r="D23" s="58">
        <f t="shared" si="3"/>
        <v>0</v>
      </c>
      <c r="E23" s="59">
        <f>+IF(C23=0,0,I23-SUM(E$2:E22))</f>
        <v>0</v>
      </c>
      <c r="F23" s="60">
        <f t="shared" si="0"/>
        <v>0</v>
      </c>
      <c r="H23" s="52">
        <f>+COUNTIF(Rohdaten!$B$1:'Rohdaten'!$B$65536,"&lt;"&amp;B23)</f>
        <v>0</v>
      </c>
      <c r="I23" s="53">
        <f>+SUMIF(Rohdaten!$B$1:'Rohdaten'!$B$65536,"&lt;"&amp;B23,Rohdaten!$B$1:'Rohdaten'!$B$65536)</f>
        <v>0</v>
      </c>
      <c r="K23" s="45"/>
      <c r="L23" s="45"/>
      <c r="N23" s="69"/>
    </row>
    <row r="24" spans="1:14" x14ac:dyDescent="0.2">
      <c r="A24" s="56">
        <f t="shared" si="4"/>
        <v>0.01</v>
      </c>
      <c r="B24" s="68"/>
      <c r="C24" s="57">
        <f>+IF(H24-SUM(C$2:C23)&gt;0,H24-SUM(C$2:C23),0)</f>
        <v>0</v>
      </c>
      <c r="D24" s="58">
        <f t="shared" si="3"/>
        <v>0</v>
      </c>
      <c r="E24" s="59">
        <f>+IF(C24=0,0,I24-SUM(E$2:E23))</f>
        <v>0</v>
      </c>
      <c r="F24" s="60">
        <f t="shared" si="0"/>
        <v>0</v>
      </c>
      <c r="H24" s="52">
        <f>+COUNTIF(Rohdaten!$B$1:'Rohdaten'!$B$65536,"&lt;"&amp;B24)</f>
        <v>0</v>
      </c>
      <c r="I24" s="53">
        <f>+SUMIF(Rohdaten!$B$1:'Rohdaten'!$B$65536,"&lt;"&amp;B24,Rohdaten!$B$1:'Rohdaten'!$B$65536)</f>
        <v>0</v>
      </c>
      <c r="K24" s="45"/>
      <c r="L24" s="45"/>
      <c r="N24" s="69"/>
    </row>
    <row r="25" spans="1:14" x14ac:dyDescent="0.2">
      <c r="A25" s="56">
        <f t="shared" si="1"/>
        <v>0.01</v>
      </c>
      <c r="B25" s="68"/>
      <c r="C25" s="57">
        <f>+IF(H25-SUM(C$2:C24)&gt;0,H25-SUM(C$2:C24),0)</f>
        <v>0</v>
      </c>
      <c r="D25" s="58">
        <f t="shared" si="3"/>
        <v>0</v>
      </c>
      <c r="E25" s="59">
        <f>+IF(C25=0,0,I25-SUM(E$2:E24))</f>
        <v>0</v>
      </c>
      <c r="F25" s="60">
        <f t="shared" si="0"/>
        <v>0</v>
      </c>
      <c r="H25" s="52">
        <f>+COUNTIF(Rohdaten!$B$1:'Rohdaten'!$B$65536,"&lt;"&amp;B25)</f>
        <v>0</v>
      </c>
      <c r="I25" s="53">
        <f>+SUMIF(Rohdaten!$B$1:'Rohdaten'!$B$65536,"&lt;"&amp;B25,Rohdaten!$B$1:'Rohdaten'!$B$65536)</f>
        <v>0</v>
      </c>
      <c r="K25" s="45"/>
      <c r="L25" s="45"/>
      <c r="N25" s="69"/>
    </row>
    <row r="26" spans="1:14" x14ac:dyDescent="0.2">
      <c r="A26" s="56">
        <f t="shared" si="1"/>
        <v>0.01</v>
      </c>
      <c r="B26" s="68"/>
      <c r="C26" s="57">
        <f>+IF(H26-SUM(C$2:C25)&gt;0,H26-SUM(C$2:C25),0)</f>
        <v>0</v>
      </c>
      <c r="D26" s="58">
        <f t="shared" si="3"/>
        <v>0</v>
      </c>
      <c r="E26" s="59">
        <f>+IF(C26=0,0,I26-SUM(E$2:E25))</f>
        <v>0</v>
      </c>
      <c r="F26" s="60">
        <f t="shared" si="0"/>
        <v>0</v>
      </c>
      <c r="H26" s="52">
        <f>+COUNTIF(Rohdaten!$B$1:'Rohdaten'!$B$65536,"&lt;"&amp;B26)</f>
        <v>0</v>
      </c>
      <c r="I26" s="53">
        <f>+SUMIF(Rohdaten!$B$1:'Rohdaten'!$B$65536,"&lt;"&amp;B26,Rohdaten!$B$1:'Rohdaten'!$B$65536)</f>
        <v>0</v>
      </c>
      <c r="K26" s="45"/>
      <c r="L26" s="45"/>
      <c r="N26" s="69"/>
    </row>
    <row r="27" spans="1:14" x14ac:dyDescent="0.2">
      <c r="A27" s="56">
        <f t="shared" si="1"/>
        <v>0.01</v>
      </c>
      <c r="B27" s="68"/>
      <c r="C27" s="57">
        <f>+IF(H27-SUM(C$2:C26)&gt;0,H27-SUM(C$2:C26),0)</f>
        <v>0</v>
      </c>
      <c r="D27" s="58">
        <f t="shared" si="3"/>
        <v>0</v>
      </c>
      <c r="E27" s="59">
        <f>+IF(C27=0,0,I27-SUM(E$2:E26))</f>
        <v>0</v>
      </c>
      <c r="F27" s="60">
        <f t="shared" si="0"/>
        <v>0</v>
      </c>
      <c r="H27" s="52">
        <f>+COUNTIF(Rohdaten!$B$1:'Rohdaten'!$B$65536,"&lt;"&amp;B27)</f>
        <v>0</v>
      </c>
      <c r="I27" s="53">
        <f>+SUMIF(Rohdaten!$B$1:'Rohdaten'!$B$65536,"&lt;"&amp;B27,Rohdaten!$B$1:'Rohdaten'!$B$65536)</f>
        <v>0</v>
      </c>
      <c r="K27" s="45"/>
      <c r="L27" s="45"/>
      <c r="N27" s="69"/>
    </row>
    <row r="28" spans="1:14" x14ac:dyDescent="0.2">
      <c r="A28" s="56">
        <f t="shared" si="1"/>
        <v>0.01</v>
      </c>
      <c r="B28" s="68"/>
      <c r="C28" s="57">
        <f>+IF(H28-SUM(C$2:C27)&gt;0,H28-SUM(C$2:C27),0)</f>
        <v>0</v>
      </c>
      <c r="D28" s="58">
        <f t="shared" si="3"/>
        <v>0</v>
      </c>
      <c r="E28" s="59">
        <f>+IF(C28=0,0,I28-SUM(E$2:E27))</f>
        <v>0</v>
      </c>
      <c r="F28" s="60">
        <f t="shared" si="0"/>
        <v>0</v>
      </c>
      <c r="H28" s="52">
        <f>+COUNTIF(Rohdaten!$B$1:'Rohdaten'!$B$65536,"&lt;"&amp;B28)</f>
        <v>0</v>
      </c>
      <c r="I28" s="53">
        <f>+SUMIF(Rohdaten!$B$1:'Rohdaten'!$B$65536,"&lt;"&amp;B28,Rohdaten!$B$1:'Rohdaten'!$B$65536)</f>
        <v>0</v>
      </c>
      <c r="K28" s="45"/>
      <c r="L28" s="45"/>
      <c r="N28" s="69"/>
    </row>
    <row r="29" spans="1:14" x14ac:dyDescent="0.2">
      <c r="A29" s="56">
        <f t="shared" si="1"/>
        <v>0.01</v>
      </c>
      <c r="B29" s="68"/>
      <c r="C29" s="57">
        <f>+IF(H29-SUM(C$2:C28)&gt;0,H29-SUM(C$2:C28),0)</f>
        <v>0</v>
      </c>
      <c r="D29" s="58">
        <f t="shared" si="3"/>
        <v>0</v>
      </c>
      <c r="E29" s="59">
        <f>+IF(C29=0,0,I29-SUM(E$2:E28))</f>
        <v>0</v>
      </c>
      <c r="F29" s="60">
        <f t="shared" si="0"/>
        <v>0</v>
      </c>
      <c r="H29" s="52">
        <f>+COUNTIF(Rohdaten!$B$1:'Rohdaten'!$B$65536,"&lt;"&amp;B29)</f>
        <v>0</v>
      </c>
      <c r="I29" s="53">
        <f>+SUMIF(Rohdaten!$B$1:'Rohdaten'!$B$65536,"&lt;"&amp;B29,Rohdaten!$B$1:'Rohdaten'!$B$65536)</f>
        <v>0</v>
      </c>
      <c r="K29" s="45"/>
      <c r="L29" s="45"/>
      <c r="N29" s="69"/>
    </row>
    <row r="30" spans="1:14" x14ac:dyDescent="0.2">
      <c r="A30" s="56">
        <f t="shared" si="1"/>
        <v>0.01</v>
      </c>
      <c r="B30" s="68"/>
      <c r="C30" s="57">
        <f>+IF(H30-SUM(C$2:C29)&gt;0,H30-SUM(C$2:C29),0)</f>
        <v>0</v>
      </c>
      <c r="D30" s="58">
        <f t="shared" si="3"/>
        <v>0</v>
      </c>
      <c r="E30" s="59">
        <f>+IF(C30=0,0,I30-SUM(E$2:E29))</f>
        <v>0</v>
      </c>
      <c r="F30" s="60">
        <f t="shared" si="0"/>
        <v>0</v>
      </c>
      <c r="H30" s="52">
        <f>+COUNTIF(Rohdaten!$B$1:'Rohdaten'!$B$65536,"&lt;"&amp;B30)</f>
        <v>0</v>
      </c>
      <c r="I30" s="53">
        <f>+SUMIF(Rohdaten!$B$1:'Rohdaten'!$B$65536,"&lt;"&amp;B30,Rohdaten!$B$1:'Rohdaten'!$B$65536)</f>
        <v>0</v>
      </c>
      <c r="K30" s="45"/>
      <c r="L30" s="45"/>
      <c r="N30" s="69"/>
    </row>
    <row r="31" spans="1:14" x14ac:dyDescent="0.2">
      <c r="A31" s="56">
        <f t="shared" si="1"/>
        <v>0.01</v>
      </c>
      <c r="B31" s="68"/>
      <c r="C31" s="57">
        <f>+IF(H31-SUM(C$2:C30)&gt;0,H31-SUM(C$2:C30),0)</f>
        <v>0</v>
      </c>
      <c r="D31" s="58">
        <f t="shared" si="3"/>
        <v>0</v>
      </c>
      <c r="E31" s="59">
        <f>+IF(C31=0,0,I31-SUM(E$2:E30))</f>
        <v>0</v>
      </c>
      <c r="F31" s="60">
        <f t="shared" si="0"/>
        <v>0</v>
      </c>
      <c r="H31" s="52">
        <f>+COUNTIF(Rohdaten!$B$1:'Rohdaten'!$B$65536,"&lt;"&amp;B31)</f>
        <v>0</v>
      </c>
      <c r="I31" s="53">
        <f>+SUMIF(Rohdaten!$B$1:'Rohdaten'!$B$65536,"&lt;"&amp;B31,Rohdaten!$B$1:'Rohdaten'!$B$65536)</f>
        <v>0</v>
      </c>
      <c r="K31" s="45"/>
      <c r="L31" s="45"/>
      <c r="N31" s="69"/>
    </row>
    <row r="32" spans="1:14" x14ac:dyDescent="0.2">
      <c r="A32" s="56">
        <f t="shared" si="1"/>
        <v>0.01</v>
      </c>
      <c r="B32" s="68"/>
      <c r="C32" s="57">
        <f>+IF(H32-SUM(C$2:C31)&gt;0,H32-SUM(C$2:C31),0)</f>
        <v>0</v>
      </c>
      <c r="D32" s="58">
        <f t="shared" si="3"/>
        <v>0</v>
      </c>
      <c r="E32" s="59">
        <f>+IF(C32=0,0,I32-SUM(E$2:E31))</f>
        <v>0</v>
      </c>
      <c r="F32" s="60">
        <f t="shared" si="0"/>
        <v>0</v>
      </c>
      <c r="H32" s="52">
        <f>+COUNTIF(Rohdaten!$B$1:'Rohdaten'!$B$65536,"&lt;"&amp;B32)</f>
        <v>0</v>
      </c>
      <c r="I32" s="53">
        <f>+SUMIF(Rohdaten!$B$1:'Rohdaten'!$B$65536,"&lt;"&amp;B32,Rohdaten!$B$1:'Rohdaten'!$B$65536)</f>
        <v>0</v>
      </c>
      <c r="K32" s="45"/>
      <c r="L32" s="45"/>
      <c r="N32" s="69"/>
    </row>
    <row r="33" spans="1:14" x14ac:dyDescent="0.2">
      <c r="A33" s="56">
        <f t="shared" si="1"/>
        <v>0.01</v>
      </c>
      <c r="B33" s="68"/>
      <c r="C33" s="57">
        <f>+IF(H33-SUM(C$2:C32)&gt;0,H33-SUM(C$2:C32),0)</f>
        <v>0</v>
      </c>
      <c r="D33" s="58">
        <f t="shared" si="3"/>
        <v>0</v>
      </c>
      <c r="E33" s="59">
        <f>+IF(C33=0,0,I33-SUM(E$2:E32))</f>
        <v>0</v>
      </c>
      <c r="F33" s="60">
        <f t="shared" si="0"/>
        <v>0</v>
      </c>
      <c r="H33" s="52">
        <f>+COUNTIF(Rohdaten!$B$1:'Rohdaten'!$B$65536,"&lt;"&amp;B33)</f>
        <v>0</v>
      </c>
      <c r="I33" s="53">
        <f>+SUMIF(Rohdaten!$B$1:'Rohdaten'!$B$65536,"&lt;"&amp;B33,Rohdaten!$B$1:'Rohdaten'!$B$65536)</f>
        <v>0</v>
      </c>
      <c r="K33" s="45"/>
      <c r="L33" s="45"/>
      <c r="N33" s="69"/>
    </row>
    <row r="34" spans="1:14" x14ac:dyDescent="0.2">
      <c r="A34" s="56">
        <f t="shared" si="1"/>
        <v>0.01</v>
      </c>
      <c r="B34" s="68"/>
      <c r="C34" s="57">
        <f>+IF(H34-SUM(C$2:C33)&gt;0,H34-SUM(C$2:C33),0)</f>
        <v>0</v>
      </c>
      <c r="D34" s="58">
        <f t="shared" si="3"/>
        <v>0</v>
      </c>
      <c r="E34" s="59">
        <f>+IF(C34=0,0,I34-SUM(E$2:E33))</f>
        <v>0</v>
      </c>
      <c r="F34" s="60">
        <f t="shared" si="0"/>
        <v>0</v>
      </c>
      <c r="H34" s="52">
        <f>+COUNTIF(Rohdaten!$B$1:'Rohdaten'!$B$65536,"&lt;"&amp;B34)</f>
        <v>0</v>
      </c>
      <c r="I34" s="53">
        <f>+SUMIF(Rohdaten!$B$1:'Rohdaten'!$B$65536,"&lt;"&amp;B34,Rohdaten!$B$1:'Rohdaten'!$B$65536)</f>
        <v>0</v>
      </c>
      <c r="K34" s="45"/>
      <c r="L34" s="45"/>
      <c r="N34" s="69"/>
    </row>
    <row r="35" spans="1:14" x14ac:dyDescent="0.2">
      <c r="A35" s="56">
        <f t="shared" si="1"/>
        <v>0.01</v>
      </c>
      <c r="B35" s="68"/>
      <c r="C35" s="57">
        <f>+IF(H35-SUM(C$2:C34)&gt;0,H35-SUM(C$2:C34),0)</f>
        <v>0</v>
      </c>
      <c r="D35" s="58">
        <f t="shared" si="3"/>
        <v>0</v>
      </c>
      <c r="E35" s="59">
        <f>+IF(C35=0,0,I35-SUM(E$2:E34))</f>
        <v>0</v>
      </c>
      <c r="F35" s="60">
        <f t="shared" si="0"/>
        <v>0</v>
      </c>
      <c r="H35" s="52">
        <f>+COUNTIF(Rohdaten!$B$1:'Rohdaten'!$B$65536,"&lt;"&amp;B35)</f>
        <v>0</v>
      </c>
      <c r="I35" s="53">
        <f>+SUMIF(Rohdaten!$B$1:'Rohdaten'!$B$65536,"&lt;"&amp;B35,Rohdaten!$B$1:'Rohdaten'!$B$65536)</f>
        <v>0</v>
      </c>
      <c r="K35" s="45"/>
      <c r="L35" s="45"/>
      <c r="N35" s="69"/>
    </row>
    <row r="36" spans="1:14" x14ac:dyDescent="0.2">
      <c r="A36" s="56">
        <f t="shared" si="1"/>
        <v>0.01</v>
      </c>
      <c r="B36" s="68"/>
      <c r="C36" s="57">
        <f>+IF(H36-SUM(C$2:C35)&gt;0,H36-SUM(C$2:C35),0)</f>
        <v>0</v>
      </c>
      <c r="D36" s="58">
        <f t="shared" si="3"/>
        <v>0</v>
      </c>
      <c r="E36" s="59">
        <f>+IF(C36=0,0,I36-SUM(E$2:E35))</f>
        <v>0</v>
      </c>
      <c r="F36" s="60">
        <f t="shared" si="0"/>
        <v>0</v>
      </c>
      <c r="H36" s="52">
        <f>+COUNTIF(Rohdaten!$B$1:'Rohdaten'!$B$65536,"&lt;"&amp;B36)</f>
        <v>0</v>
      </c>
      <c r="I36" s="53">
        <f>+SUMIF(Rohdaten!$B$1:'Rohdaten'!$B$65536,"&lt;"&amp;B36,Rohdaten!$B$1:'Rohdaten'!$B$65536)</f>
        <v>0</v>
      </c>
      <c r="K36" s="45"/>
      <c r="L36" s="45"/>
      <c r="N36" s="69"/>
    </row>
    <row r="37" spans="1:14" x14ac:dyDescent="0.2">
      <c r="A37" s="56">
        <f t="shared" si="1"/>
        <v>0.01</v>
      </c>
      <c r="B37" s="68"/>
      <c r="C37" s="57">
        <f>+IF(H37-SUM(C$2:C36)&gt;0,H37-SUM(C$2:C36),0)</f>
        <v>0</v>
      </c>
      <c r="D37" s="58">
        <f t="shared" si="3"/>
        <v>0</v>
      </c>
      <c r="E37" s="59">
        <f>+IF(C37=0,0,I37-SUM(E$2:E36))</f>
        <v>0</v>
      </c>
      <c r="F37" s="60">
        <f t="shared" si="0"/>
        <v>0</v>
      </c>
      <c r="H37" s="52">
        <f>+COUNTIF(Rohdaten!$B$1:'Rohdaten'!$B$65536,"&lt;"&amp;B37)</f>
        <v>0</v>
      </c>
      <c r="I37" s="53">
        <f>+SUMIF(Rohdaten!$B$1:'Rohdaten'!$B$65536,"&lt;"&amp;B37,Rohdaten!$B$1:'Rohdaten'!$B$65536)</f>
        <v>0</v>
      </c>
      <c r="K37" s="45"/>
      <c r="L37" s="45"/>
      <c r="N37" s="69"/>
    </row>
    <row r="38" spans="1:14" x14ac:dyDescent="0.2">
      <c r="A38" s="56">
        <f t="shared" si="1"/>
        <v>0.01</v>
      </c>
      <c r="B38" s="68"/>
      <c r="C38" s="57">
        <f>+IF(H38-SUM(C$2:C37)&gt;0,H38-SUM(C$2:C37),0)</f>
        <v>0</v>
      </c>
      <c r="D38" s="58">
        <f t="shared" si="3"/>
        <v>0</v>
      </c>
      <c r="E38" s="59">
        <f>+IF(C38=0,0,I38-SUM(E$2:E37))</f>
        <v>0</v>
      </c>
      <c r="F38" s="60">
        <f t="shared" si="0"/>
        <v>0</v>
      </c>
      <c r="H38" s="52">
        <f>+COUNTIF(Rohdaten!$B$1:'Rohdaten'!$B$65536,"&lt;"&amp;B38)</f>
        <v>0</v>
      </c>
      <c r="I38" s="53">
        <f>+SUMIF(Rohdaten!$B$1:'Rohdaten'!$B$65536,"&lt;"&amp;B38,Rohdaten!$B$1:'Rohdaten'!$B$65536)</f>
        <v>0</v>
      </c>
      <c r="K38" s="45"/>
      <c r="L38" s="45"/>
      <c r="N38" s="69"/>
    </row>
    <row r="39" spans="1:14" x14ac:dyDescent="0.2">
      <c r="A39" s="56">
        <f t="shared" si="1"/>
        <v>0.01</v>
      </c>
      <c r="B39" s="68"/>
      <c r="C39" s="57">
        <f>+IF(H39-SUM(C$2:C38)&gt;0,H39-SUM(C$2:C38),0)</f>
        <v>0</v>
      </c>
      <c r="D39" s="58">
        <f t="shared" si="3"/>
        <v>0</v>
      </c>
      <c r="E39" s="59">
        <f>+IF(C39=0,0,I39-SUM(E$2:E38))</f>
        <v>0</v>
      </c>
      <c r="F39" s="60">
        <f t="shared" si="0"/>
        <v>0</v>
      </c>
      <c r="H39" s="52">
        <f>+COUNTIF(Rohdaten!$B$1:'Rohdaten'!$B$65536,"&lt;"&amp;B39)</f>
        <v>0</v>
      </c>
      <c r="I39" s="53">
        <f>+SUMIF(Rohdaten!$B$1:'Rohdaten'!$B$65536,"&lt;"&amp;B39,Rohdaten!$B$1:'Rohdaten'!$B$65536)</f>
        <v>0</v>
      </c>
      <c r="K39" s="45"/>
      <c r="L39" s="45"/>
      <c r="N39" s="69"/>
    </row>
    <row r="40" spans="1:14" x14ac:dyDescent="0.2">
      <c r="A40" s="56">
        <f t="shared" si="1"/>
        <v>0.01</v>
      </c>
      <c r="B40" s="68"/>
      <c r="C40" s="57">
        <f>+IF(H40-SUM(C$2:C39)&gt;0,H40-SUM(C$2:C39),0)</f>
        <v>0</v>
      </c>
      <c r="D40" s="58">
        <f t="shared" si="3"/>
        <v>0</v>
      </c>
      <c r="E40" s="59">
        <f>+IF(C40=0,0,I40-SUM(E$2:E39))</f>
        <v>0</v>
      </c>
      <c r="F40" s="60">
        <f t="shared" si="0"/>
        <v>0</v>
      </c>
      <c r="H40" s="52">
        <f>+COUNTIF(Rohdaten!$B$1:'Rohdaten'!$B$65536,"&lt;"&amp;B40)</f>
        <v>0</v>
      </c>
      <c r="I40" s="53">
        <f>+SUMIF(Rohdaten!$B$1:'Rohdaten'!$B$65536,"&lt;"&amp;B40,Rohdaten!$B$1:'Rohdaten'!$B$65536)</f>
        <v>0</v>
      </c>
      <c r="K40" s="45"/>
      <c r="L40" s="45"/>
      <c r="N40" s="69"/>
    </row>
    <row r="41" spans="1:14" x14ac:dyDescent="0.2">
      <c r="A41" s="56">
        <f t="shared" si="1"/>
        <v>0.01</v>
      </c>
      <c r="B41" s="68"/>
      <c r="C41" s="57">
        <f>+IF(H41-SUM(C$2:C40)&gt;0,H41-SUM(C$2:C40),0)</f>
        <v>0</v>
      </c>
      <c r="D41" s="58">
        <f t="shared" si="3"/>
        <v>0</v>
      </c>
      <c r="E41" s="59">
        <f>+IF(C41=0,0,I41-SUM(E$2:E40))</f>
        <v>0</v>
      </c>
      <c r="F41" s="60">
        <f t="shared" si="0"/>
        <v>0</v>
      </c>
      <c r="H41" s="52">
        <f>+COUNTIF(Rohdaten!$B$1:'Rohdaten'!$B$65536,"&lt;"&amp;B41)</f>
        <v>0</v>
      </c>
      <c r="I41" s="53">
        <f>+SUMIF(Rohdaten!$B$1:'Rohdaten'!$B$65536,"&lt;"&amp;B41,Rohdaten!$B$1:'Rohdaten'!$B$65536)</f>
        <v>0</v>
      </c>
      <c r="K41" s="45"/>
      <c r="L41" s="45"/>
      <c r="N41" s="69"/>
    </row>
    <row r="42" spans="1:14" x14ac:dyDescent="0.2">
      <c r="A42" s="56">
        <f t="shared" si="1"/>
        <v>0.01</v>
      </c>
      <c r="B42" s="68"/>
      <c r="C42" s="57">
        <f>+IF(H42-SUM(C$2:C41)&gt;0,H42-SUM(C$2:C41),0)</f>
        <v>0</v>
      </c>
      <c r="D42" s="58">
        <f t="shared" si="3"/>
        <v>0</v>
      </c>
      <c r="E42" s="59">
        <f>+IF(C42=0,0,I42-SUM(E$2:E41))</f>
        <v>0</v>
      </c>
      <c r="F42" s="60">
        <f t="shared" si="0"/>
        <v>0</v>
      </c>
      <c r="H42" s="52">
        <f>+COUNTIF(Rohdaten!$B$1:'Rohdaten'!$B$65536,"&lt;"&amp;B42)</f>
        <v>0</v>
      </c>
      <c r="I42" s="53">
        <f>+SUMIF(Rohdaten!$B$1:'Rohdaten'!$B$65536,"&lt;"&amp;B42,Rohdaten!$B$1:'Rohdaten'!$B$65536)</f>
        <v>0</v>
      </c>
      <c r="K42" s="45"/>
      <c r="L42" s="45"/>
      <c r="N42" s="69"/>
    </row>
    <row r="43" spans="1:14" x14ac:dyDescent="0.2">
      <c r="A43" s="56">
        <f t="shared" si="1"/>
        <v>0.01</v>
      </c>
      <c r="B43" s="68"/>
      <c r="C43" s="57">
        <f>+IF(H43-SUM(C$2:C42)&gt;0,H43-SUM(C$2:C42),0)</f>
        <v>0</v>
      </c>
      <c r="D43" s="58">
        <f t="shared" si="3"/>
        <v>0</v>
      </c>
      <c r="E43" s="59">
        <f>+IF(C43=0,0,I43-SUM(E$2:E42))</f>
        <v>0</v>
      </c>
      <c r="F43" s="60">
        <f t="shared" si="0"/>
        <v>0</v>
      </c>
      <c r="H43" s="52">
        <f>+COUNTIF(Rohdaten!$B$1:'Rohdaten'!$B$65536,"&lt;"&amp;B43)</f>
        <v>0</v>
      </c>
      <c r="I43" s="53">
        <f>+SUMIF(Rohdaten!$B$1:'Rohdaten'!$B$65536,"&lt;"&amp;B43,Rohdaten!$B$1:'Rohdaten'!$B$65536)</f>
        <v>0</v>
      </c>
      <c r="K43" s="45"/>
      <c r="L43" s="45"/>
      <c r="N43" s="69"/>
    </row>
    <row r="44" spans="1:14" x14ac:dyDescent="0.2">
      <c r="A44" s="56">
        <f t="shared" si="1"/>
        <v>0.01</v>
      </c>
      <c r="B44" s="68"/>
      <c r="C44" s="57">
        <f>+IF(H44-SUM(C$2:C43)&gt;0,H44-SUM(C$2:C43),0)</f>
        <v>0</v>
      </c>
      <c r="D44" s="58">
        <f t="shared" si="3"/>
        <v>0</v>
      </c>
      <c r="E44" s="59">
        <f>+IF(C44=0,0,I44-SUM(E$2:E43))</f>
        <v>0</v>
      </c>
      <c r="F44" s="60">
        <f t="shared" si="0"/>
        <v>0</v>
      </c>
      <c r="H44" s="52">
        <f>+COUNTIF(Rohdaten!$B$1:'Rohdaten'!$B$65536,"&lt;"&amp;B44)</f>
        <v>0</v>
      </c>
      <c r="I44" s="53">
        <f>+SUMIF(Rohdaten!$B$1:'Rohdaten'!$B$65536,"&lt;"&amp;B44,Rohdaten!$B$1:'Rohdaten'!$B$65536)</f>
        <v>0</v>
      </c>
      <c r="K44" s="45"/>
      <c r="L44" s="45"/>
      <c r="N44" s="69"/>
    </row>
    <row r="45" spans="1:14" x14ac:dyDescent="0.2">
      <c r="A45" s="56">
        <f t="shared" si="1"/>
        <v>0.01</v>
      </c>
      <c r="B45" s="68"/>
      <c r="C45" s="57">
        <f>+IF(H45-SUM(C$2:C44)&gt;0,H45-SUM(C$2:C44),0)</f>
        <v>0</v>
      </c>
      <c r="D45" s="58">
        <f t="shared" si="3"/>
        <v>0</v>
      </c>
      <c r="E45" s="59">
        <f>+IF(C45=0,0,I45-SUM(E$2:E44))</f>
        <v>0</v>
      </c>
      <c r="F45" s="60">
        <f t="shared" si="0"/>
        <v>0</v>
      </c>
      <c r="H45" s="52">
        <f>+COUNTIF(Rohdaten!$B$1:'Rohdaten'!$B$65536,"&lt;"&amp;B45)</f>
        <v>0</v>
      </c>
      <c r="I45" s="53">
        <f>+SUMIF(Rohdaten!$B$1:'Rohdaten'!$B$65536,"&lt;"&amp;B45,Rohdaten!$B$1:'Rohdaten'!$B$65536)</f>
        <v>0</v>
      </c>
      <c r="K45" s="45"/>
      <c r="L45" s="45"/>
      <c r="N45" s="69"/>
    </row>
    <row r="46" spans="1:14" x14ac:dyDescent="0.2">
      <c r="A46" s="56">
        <f t="shared" si="1"/>
        <v>0.01</v>
      </c>
      <c r="B46" s="68"/>
      <c r="C46" s="57">
        <f>+IF(H46-SUM(C$2:C45)&gt;0,H46-SUM(C$2:C45),0)</f>
        <v>0</v>
      </c>
      <c r="D46" s="58">
        <f t="shared" si="3"/>
        <v>0</v>
      </c>
      <c r="E46" s="59">
        <f>+IF(C46=0,0,I46-SUM(E$2:E45))</f>
        <v>0</v>
      </c>
      <c r="F46" s="60">
        <f t="shared" si="0"/>
        <v>0</v>
      </c>
      <c r="H46" s="52">
        <f>+COUNTIF(Rohdaten!$B$1:'Rohdaten'!$B$65536,"&lt;"&amp;B46)</f>
        <v>0</v>
      </c>
      <c r="I46" s="53">
        <f>+SUMIF(Rohdaten!$B$1:'Rohdaten'!$B$65536,"&lt;"&amp;B46,Rohdaten!$B$1:'Rohdaten'!$B$65536)</f>
        <v>0</v>
      </c>
      <c r="K46" s="45"/>
      <c r="L46" s="45"/>
      <c r="N46" s="69"/>
    </row>
    <row r="47" spans="1:14" x14ac:dyDescent="0.2">
      <c r="A47" s="56">
        <f t="shared" si="1"/>
        <v>0.01</v>
      </c>
      <c r="B47" s="68"/>
      <c r="C47" s="57">
        <f>+IF(H47-SUM(C$2:C46)&gt;0,H47-SUM(C$2:C46),0)</f>
        <v>0</v>
      </c>
      <c r="D47" s="58">
        <f t="shared" si="3"/>
        <v>0</v>
      </c>
      <c r="E47" s="59">
        <f>+IF(C47=0,0,I47-SUM(E$2:E46))</f>
        <v>0</v>
      </c>
      <c r="F47" s="60">
        <f t="shared" si="0"/>
        <v>0</v>
      </c>
      <c r="H47" s="52">
        <f>+COUNTIF(Rohdaten!$B$1:'Rohdaten'!$B$65536,"&lt;"&amp;B47)</f>
        <v>0</v>
      </c>
      <c r="I47" s="53">
        <f>+SUMIF(Rohdaten!$B$1:'Rohdaten'!$B$65536,"&lt;"&amp;B47,Rohdaten!$B$1:'Rohdaten'!$B$65536)</f>
        <v>0</v>
      </c>
      <c r="K47" s="45"/>
      <c r="L47" s="45"/>
      <c r="N47" s="69"/>
    </row>
    <row r="48" spans="1:14" x14ac:dyDescent="0.2">
      <c r="A48" s="56">
        <f t="shared" si="1"/>
        <v>0.01</v>
      </c>
      <c r="B48" s="68"/>
      <c r="C48" s="57">
        <f>+IF(H48-SUM(C$2:C47)&gt;0,H48-SUM(C$2:C47),0)</f>
        <v>0</v>
      </c>
      <c r="D48" s="58">
        <f t="shared" si="3"/>
        <v>0</v>
      </c>
      <c r="E48" s="59">
        <f>+IF(C48=0,0,I48-SUM(E$2:E47))</f>
        <v>0</v>
      </c>
      <c r="F48" s="60">
        <f t="shared" si="0"/>
        <v>0</v>
      </c>
      <c r="H48" s="52">
        <f>+COUNTIF(Rohdaten!$B$1:'Rohdaten'!$B$65536,"&lt;"&amp;B48)</f>
        <v>0</v>
      </c>
      <c r="I48" s="53">
        <f>+SUMIF(Rohdaten!$B$1:'Rohdaten'!$B$65536,"&lt;"&amp;B48,Rohdaten!$B$1:'Rohdaten'!$B$65536)</f>
        <v>0</v>
      </c>
      <c r="K48" s="45"/>
      <c r="L48" s="45"/>
      <c r="N48" s="69"/>
    </row>
    <row r="49" spans="1:14" x14ac:dyDescent="0.2">
      <c r="A49" s="56">
        <f t="shared" si="1"/>
        <v>0.01</v>
      </c>
      <c r="B49" s="68"/>
      <c r="C49" s="57">
        <f>+IF(H49-SUM(C$2:C48)&gt;0,H49-SUM(C$2:C48),0)</f>
        <v>0</v>
      </c>
      <c r="D49" s="58">
        <f t="shared" si="3"/>
        <v>0</v>
      </c>
      <c r="E49" s="59">
        <f>+IF(C49=0,0,I49-SUM(E$2:E48))</f>
        <v>0</v>
      </c>
      <c r="F49" s="60">
        <f t="shared" si="0"/>
        <v>0</v>
      </c>
      <c r="H49" s="52">
        <f>+COUNTIF(Rohdaten!$B$1:'Rohdaten'!$B$65536,"&lt;"&amp;B49)</f>
        <v>0</v>
      </c>
      <c r="I49" s="53">
        <f>+SUMIF(Rohdaten!$B$1:'Rohdaten'!$B$65536,"&lt;"&amp;B49,Rohdaten!$B$1:'Rohdaten'!$B$65536)</f>
        <v>0</v>
      </c>
      <c r="K49" s="45"/>
      <c r="L49" s="45"/>
      <c r="N49" s="69"/>
    </row>
    <row r="50" spans="1:14" x14ac:dyDescent="0.2">
      <c r="A50" s="56">
        <f t="shared" si="1"/>
        <v>0.01</v>
      </c>
      <c r="B50" s="68"/>
      <c r="C50" s="57">
        <f>+IF(H50-SUM(C$2:C49)&gt;0,H50-SUM(C$2:C49),0)</f>
        <v>0</v>
      </c>
      <c r="D50" s="58">
        <f t="shared" si="3"/>
        <v>0</v>
      </c>
      <c r="E50" s="59">
        <f>+IF(C50=0,0,I50-SUM(E$2:E49))</f>
        <v>0</v>
      </c>
      <c r="F50" s="60">
        <f t="shared" si="0"/>
        <v>0</v>
      </c>
      <c r="H50" s="52">
        <f>+COUNTIF(Rohdaten!$B$1:'Rohdaten'!$B$65536,"&lt;"&amp;B50)</f>
        <v>0</v>
      </c>
      <c r="I50" s="53">
        <f>+SUMIF(Rohdaten!$B$1:'Rohdaten'!$B$65536,"&lt;"&amp;B50,Rohdaten!$B$1:'Rohdaten'!$B$65536)</f>
        <v>0</v>
      </c>
      <c r="K50" s="45"/>
      <c r="L50" s="45"/>
      <c r="N50" s="69"/>
    </row>
    <row r="51" spans="1:14" x14ac:dyDescent="0.2">
      <c r="A51" s="56">
        <f t="shared" si="1"/>
        <v>0.01</v>
      </c>
      <c r="B51" s="68"/>
      <c r="C51" s="57">
        <f>+IF(H51-SUM(C$2:C50)&gt;0,H51-SUM(C$2:C50),0)</f>
        <v>0</v>
      </c>
      <c r="D51" s="58">
        <f t="shared" si="3"/>
        <v>0</v>
      </c>
      <c r="E51" s="59">
        <f>+IF(C51=0,0,I51-SUM(E$2:E50))</f>
        <v>0</v>
      </c>
      <c r="F51" s="60">
        <f t="shared" si="0"/>
        <v>0</v>
      </c>
      <c r="H51" s="52">
        <f>+COUNTIF(Rohdaten!$B$1:'Rohdaten'!$B$65536,"&lt;"&amp;B51)</f>
        <v>0</v>
      </c>
      <c r="I51" s="53">
        <f>+SUMIF(Rohdaten!$B$1:'Rohdaten'!$B$65536,"&lt;"&amp;B51,Rohdaten!$B$1:'Rohdaten'!$B$65536)</f>
        <v>0</v>
      </c>
      <c r="K51" s="45"/>
      <c r="L51" s="45"/>
      <c r="N51" s="69"/>
    </row>
    <row r="52" spans="1:14" x14ac:dyDescent="0.2">
      <c r="A52" s="56">
        <f t="shared" si="1"/>
        <v>0.01</v>
      </c>
      <c r="B52" s="68"/>
      <c r="C52" s="57">
        <f>+IF(H52-SUM(C$2:C51)&gt;0,H52-SUM(C$2:C51),0)</f>
        <v>0</v>
      </c>
      <c r="D52" s="58">
        <f t="shared" si="3"/>
        <v>0</v>
      </c>
      <c r="E52" s="59">
        <f>+IF(C52=0,0,I52-SUM(E$2:E51))</f>
        <v>0</v>
      </c>
      <c r="F52" s="60">
        <f t="shared" si="0"/>
        <v>0</v>
      </c>
      <c r="H52" s="52">
        <f>+COUNTIF(Rohdaten!$B$1:'Rohdaten'!$B$65536,"&lt;"&amp;B52)</f>
        <v>0</v>
      </c>
      <c r="I52" s="53">
        <f>+SUMIF(Rohdaten!$B$1:'Rohdaten'!$B$65536,"&lt;"&amp;B52,Rohdaten!$B$1:'Rohdaten'!$B$65536)</f>
        <v>0</v>
      </c>
      <c r="K52" s="45"/>
      <c r="L52" s="45"/>
      <c r="N52" s="69"/>
    </row>
    <row r="53" spans="1:14" x14ac:dyDescent="0.2">
      <c r="A53" s="56">
        <f t="shared" si="1"/>
        <v>0.01</v>
      </c>
      <c r="B53" s="68"/>
      <c r="C53" s="57">
        <f>+IF(H53-SUM(C$2:C52)&gt;0,H53-SUM(C$2:C52),0)</f>
        <v>0</v>
      </c>
      <c r="D53" s="58">
        <f t="shared" si="3"/>
        <v>0</v>
      </c>
      <c r="E53" s="59">
        <f>+IF(C53=0,0,I53-SUM(E$2:E52))</f>
        <v>0</v>
      </c>
      <c r="F53" s="60">
        <f t="shared" si="0"/>
        <v>0</v>
      </c>
      <c r="H53" s="52">
        <f>+COUNTIF(Rohdaten!$B$1:'Rohdaten'!$B$65536,"&lt;"&amp;B53)</f>
        <v>0</v>
      </c>
      <c r="I53" s="53">
        <f>+SUMIF(Rohdaten!$B$1:'Rohdaten'!$B$65536,"&lt;"&amp;B53,Rohdaten!$B$1:'Rohdaten'!$B$65536)</f>
        <v>0</v>
      </c>
      <c r="K53" s="45"/>
      <c r="L53" s="45"/>
      <c r="N53" s="69"/>
    </row>
    <row r="54" spans="1:14" x14ac:dyDescent="0.2">
      <c r="A54" s="56">
        <f t="shared" si="1"/>
        <v>0.01</v>
      </c>
      <c r="B54" s="68"/>
      <c r="C54" s="57">
        <f>+IF(H54-SUM(C$2:C53)&gt;0,H54-SUM(C$2:C53),0)</f>
        <v>0</v>
      </c>
      <c r="D54" s="58">
        <f t="shared" si="3"/>
        <v>0</v>
      </c>
      <c r="E54" s="59">
        <f>+IF(C54=0,0,I54-SUM(E$2:E53))</f>
        <v>0</v>
      </c>
      <c r="F54" s="60">
        <f t="shared" si="0"/>
        <v>0</v>
      </c>
      <c r="H54" s="52">
        <f>+COUNTIF(Rohdaten!$B$1:'Rohdaten'!$B$65536,"&lt;"&amp;B54)</f>
        <v>0</v>
      </c>
      <c r="I54" s="53">
        <f>+SUMIF(Rohdaten!$B$1:'Rohdaten'!$B$65536,"&lt;"&amp;B54,Rohdaten!$B$1:'Rohdaten'!$B$65536)</f>
        <v>0</v>
      </c>
      <c r="K54" s="45"/>
      <c r="L54" s="45"/>
      <c r="N54" s="69"/>
    </row>
    <row r="55" spans="1:14" x14ac:dyDescent="0.2">
      <c r="A55" s="56">
        <f t="shared" si="1"/>
        <v>0.01</v>
      </c>
      <c r="B55" s="68"/>
      <c r="C55" s="57">
        <f>+IF(H55-SUM(C$2:C54)&gt;0,H55-SUM(C$2:C54),0)</f>
        <v>0</v>
      </c>
      <c r="D55" s="58">
        <f t="shared" si="3"/>
        <v>0</v>
      </c>
      <c r="E55" s="59">
        <f>+IF(C55=0,0,I55-SUM(E$2:E54))</f>
        <v>0</v>
      </c>
      <c r="F55" s="60">
        <f t="shared" si="0"/>
        <v>0</v>
      </c>
      <c r="H55" s="52">
        <f>+COUNTIF(Rohdaten!$B$1:'Rohdaten'!$B$65536,"&lt;"&amp;B55)</f>
        <v>0</v>
      </c>
      <c r="I55" s="53">
        <f>+SUMIF(Rohdaten!$B$1:'Rohdaten'!$B$65536,"&lt;"&amp;B55,Rohdaten!$B$1:'Rohdaten'!$B$65536)</f>
        <v>0</v>
      </c>
      <c r="K55" s="45"/>
      <c r="L55" s="45"/>
      <c r="N55" s="69"/>
    </row>
    <row r="56" spans="1:14" x14ac:dyDescent="0.2">
      <c r="A56" s="56">
        <f t="shared" si="1"/>
        <v>0.01</v>
      </c>
      <c r="B56" s="68"/>
      <c r="C56" s="57">
        <f>+IF(H56-SUM(C$2:C55)&gt;0,H56-SUM(C$2:C55),0)</f>
        <v>0</v>
      </c>
      <c r="D56" s="58">
        <f t="shared" si="3"/>
        <v>0</v>
      </c>
      <c r="E56" s="59">
        <f>+IF(C56=0,0,I56-SUM(E$2:E55))</f>
        <v>0</v>
      </c>
      <c r="F56" s="60">
        <f t="shared" si="0"/>
        <v>0</v>
      </c>
      <c r="H56" s="52">
        <f>+COUNTIF(Rohdaten!$B$1:'Rohdaten'!$B$65536,"&lt;"&amp;B56)</f>
        <v>0</v>
      </c>
      <c r="I56" s="53">
        <f>+SUMIF(Rohdaten!$B$1:'Rohdaten'!$B$65536,"&lt;"&amp;B56,Rohdaten!$B$1:'Rohdaten'!$B$65536)</f>
        <v>0</v>
      </c>
      <c r="K56" s="45"/>
      <c r="L56" s="45"/>
      <c r="N56" s="69"/>
    </row>
    <row r="57" spans="1:14" x14ac:dyDescent="0.2">
      <c r="A57" s="56">
        <f t="shared" si="1"/>
        <v>0.01</v>
      </c>
      <c r="B57" s="68"/>
      <c r="C57" s="57">
        <f>+IF(H57-SUM(C$2:C56)&gt;0,H57-SUM(C$2:C56),0)</f>
        <v>0</v>
      </c>
      <c r="D57" s="58">
        <f t="shared" si="3"/>
        <v>0</v>
      </c>
      <c r="E57" s="59">
        <f>+IF(C57=0,0,I57-SUM(E$2:E56))</f>
        <v>0</v>
      </c>
      <c r="F57" s="60">
        <f t="shared" si="0"/>
        <v>0</v>
      </c>
      <c r="H57" s="52">
        <f>+COUNTIF(Rohdaten!$B$1:'Rohdaten'!$B$65536,"&lt;"&amp;B57)</f>
        <v>0</v>
      </c>
      <c r="I57" s="53">
        <f>+SUMIF(Rohdaten!$B$1:'Rohdaten'!$B$65536,"&lt;"&amp;B57,Rohdaten!$B$1:'Rohdaten'!$B$65536)</f>
        <v>0</v>
      </c>
      <c r="K57" s="45"/>
      <c r="L57" s="45"/>
      <c r="N57" s="69"/>
    </row>
    <row r="58" spans="1:14" x14ac:dyDescent="0.2">
      <c r="A58" s="56">
        <f t="shared" si="1"/>
        <v>0.01</v>
      </c>
      <c r="B58" s="68"/>
      <c r="C58" s="57">
        <f>+IF(H58-SUM(C$2:C57)&gt;0,H58-SUM(C$2:C57),0)</f>
        <v>0</v>
      </c>
      <c r="D58" s="58">
        <f t="shared" si="3"/>
        <v>0</v>
      </c>
      <c r="E58" s="59">
        <f>+IF(C58=0,0,I58-SUM(E$2:E57))</f>
        <v>0</v>
      </c>
      <c r="F58" s="60">
        <f t="shared" si="0"/>
        <v>0</v>
      </c>
      <c r="H58" s="52">
        <f>+COUNTIF(Rohdaten!$B$1:'Rohdaten'!$B$65536,"&lt;"&amp;B58)</f>
        <v>0</v>
      </c>
      <c r="I58" s="53">
        <f>+SUMIF(Rohdaten!$B$1:'Rohdaten'!$B$65536,"&lt;"&amp;B58,Rohdaten!$B$1:'Rohdaten'!$B$65536)</f>
        <v>0</v>
      </c>
      <c r="K58" s="45"/>
      <c r="L58" s="45"/>
      <c r="N58" s="69"/>
    </row>
    <row r="59" spans="1:14" x14ac:dyDescent="0.2">
      <c r="A59" s="56">
        <f t="shared" si="1"/>
        <v>0.01</v>
      </c>
      <c r="B59" s="68"/>
      <c r="C59" s="57">
        <f>+IF(H59-SUM(C$2:C58)&gt;0,H59-SUM(C$2:C58),0)</f>
        <v>0</v>
      </c>
      <c r="D59" s="58">
        <f t="shared" si="3"/>
        <v>0</v>
      </c>
      <c r="E59" s="59">
        <f>+IF(C59=0,0,I59-SUM(E$2:E58))</f>
        <v>0</v>
      </c>
      <c r="F59" s="60">
        <f t="shared" si="0"/>
        <v>0</v>
      </c>
      <c r="H59" s="52">
        <f>+COUNTIF(Rohdaten!$B$1:'Rohdaten'!$B$65536,"&lt;"&amp;B59)</f>
        <v>0</v>
      </c>
      <c r="I59" s="53">
        <f>+SUMIF(Rohdaten!$B$1:'Rohdaten'!$B$65536,"&lt;"&amp;B59,Rohdaten!$B$1:'Rohdaten'!$B$65536)</f>
        <v>0</v>
      </c>
      <c r="K59" s="45"/>
      <c r="L59" s="45"/>
      <c r="N59" s="69"/>
    </row>
    <row r="60" spans="1:14" x14ac:dyDescent="0.2">
      <c r="A60" s="56">
        <f t="shared" si="1"/>
        <v>0.01</v>
      </c>
      <c r="B60" s="68"/>
      <c r="C60" s="57">
        <f>+IF(H60-SUM(C$2:C59)&gt;0,H60-SUM(C$2:C59),0)</f>
        <v>0</v>
      </c>
      <c r="D60" s="58">
        <f t="shared" si="3"/>
        <v>0</v>
      </c>
      <c r="E60" s="59">
        <f>+IF(C60=0,0,I60-SUM(E$2:E59))</f>
        <v>0</v>
      </c>
      <c r="F60" s="60">
        <f t="shared" si="0"/>
        <v>0</v>
      </c>
      <c r="H60" s="52">
        <f>+COUNTIF(Rohdaten!$B$1:'Rohdaten'!$B$65536,"&lt;"&amp;B60)</f>
        <v>0</v>
      </c>
      <c r="I60" s="53">
        <f>+SUMIF(Rohdaten!$B$1:'Rohdaten'!$B$65536,"&lt;"&amp;B60,Rohdaten!$B$1:'Rohdaten'!$B$65536)</f>
        <v>0</v>
      </c>
      <c r="K60" s="45"/>
      <c r="L60" s="45"/>
      <c r="N60" s="69"/>
    </row>
    <row r="61" spans="1:14" x14ac:dyDescent="0.2">
      <c r="A61" s="56">
        <f t="shared" si="1"/>
        <v>0.01</v>
      </c>
      <c r="B61" s="68"/>
      <c r="C61" s="57">
        <f>+IF(H61-SUM(C$2:C60)&gt;0,H61-SUM(C$2:C60),0)</f>
        <v>0</v>
      </c>
      <c r="D61" s="58">
        <f t="shared" si="3"/>
        <v>0</v>
      </c>
      <c r="E61" s="59">
        <f>+IF(C61=0,0,I61-SUM(E$2:E60))</f>
        <v>0</v>
      </c>
      <c r="F61" s="60">
        <f t="shared" si="0"/>
        <v>0</v>
      </c>
      <c r="H61" s="52">
        <f>+COUNTIF(Rohdaten!$B$1:'Rohdaten'!$B$65536,"&lt;"&amp;B61)</f>
        <v>0</v>
      </c>
      <c r="I61" s="53">
        <f>+SUMIF(Rohdaten!$B$1:'Rohdaten'!$B$65536,"&lt;"&amp;B61,Rohdaten!$B$1:'Rohdaten'!$B$65536)</f>
        <v>0</v>
      </c>
      <c r="K61" s="45"/>
      <c r="L61" s="45"/>
      <c r="N61" s="69"/>
    </row>
    <row r="62" spans="1:14" x14ac:dyDescent="0.2">
      <c r="A62" s="56">
        <f t="shared" si="1"/>
        <v>0.01</v>
      </c>
      <c r="B62" s="68"/>
      <c r="C62" s="57">
        <f>+IF(H62-SUM(C$2:C61)&gt;0,H62-SUM(C$2:C61),0)</f>
        <v>0</v>
      </c>
      <c r="D62" s="58">
        <f t="shared" si="3"/>
        <v>0</v>
      </c>
      <c r="E62" s="59">
        <f>+IF(C62=0,0,I62-SUM(E$2:E61))</f>
        <v>0</v>
      </c>
      <c r="F62" s="60">
        <f t="shared" si="0"/>
        <v>0</v>
      </c>
      <c r="H62" s="52">
        <f>+COUNTIF(Rohdaten!$B$1:'Rohdaten'!$B$65536,"&lt;"&amp;B62)</f>
        <v>0</v>
      </c>
      <c r="I62" s="53">
        <f>+SUMIF(Rohdaten!$B$1:'Rohdaten'!$B$65536,"&lt;"&amp;B62,Rohdaten!$B$1:'Rohdaten'!$B$65536)</f>
        <v>0</v>
      </c>
      <c r="K62" s="45"/>
      <c r="L62" s="45"/>
      <c r="N62" s="69"/>
    </row>
    <row r="63" spans="1:14" x14ac:dyDescent="0.2">
      <c r="A63" s="56">
        <f t="shared" si="1"/>
        <v>0.01</v>
      </c>
      <c r="B63" s="68"/>
      <c r="C63" s="57">
        <f>+IF(H63-SUM(C$2:C62)&gt;0,H63-SUM(C$2:C62),0)</f>
        <v>0</v>
      </c>
      <c r="D63" s="58">
        <f t="shared" si="3"/>
        <v>0</v>
      </c>
      <c r="E63" s="59">
        <f>+IF(C63=0,0,I63-SUM(E$2:E62))</f>
        <v>0</v>
      </c>
      <c r="F63" s="60">
        <f t="shared" si="0"/>
        <v>0</v>
      </c>
      <c r="H63" s="52">
        <f>+COUNTIF(Rohdaten!$B$1:'Rohdaten'!$B$65536,"&lt;"&amp;B63)</f>
        <v>0</v>
      </c>
      <c r="I63" s="53">
        <f>+SUMIF(Rohdaten!$B$1:'Rohdaten'!$B$65536,"&lt;"&amp;B63,Rohdaten!$B$1:'Rohdaten'!$B$65536)</f>
        <v>0</v>
      </c>
      <c r="K63" s="45"/>
      <c r="L63" s="45"/>
      <c r="N63" s="69"/>
    </row>
    <row r="64" spans="1:14" x14ac:dyDescent="0.2">
      <c r="A64" s="56">
        <f t="shared" si="1"/>
        <v>0.01</v>
      </c>
      <c r="B64" s="68"/>
      <c r="C64" s="57">
        <f>+IF(H64-SUM(C$2:C63)&gt;0,H64-SUM(C$2:C63),0)</f>
        <v>0</v>
      </c>
      <c r="D64" s="58">
        <f t="shared" si="3"/>
        <v>0</v>
      </c>
      <c r="E64" s="59">
        <f>+IF(C64=0,0,I64-SUM(E$2:E63))</f>
        <v>0</v>
      </c>
      <c r="F64" s="60">
        <f t="shared" si="0"/>
        <v>0</v>
      </c>
      <c r="H64" s="52">
        <f>+COUNTIF(Rohdaten!$B$1:'Rohdaten'!$B$65536,"&lt;"&amp;B64)</f>
        <v>0</v>
      </c>
      <c r="I64" s="53">
        <f>+SUMIF(Rohdaten!$B$1:'Rohdaten'!$B$65536,"&lt;"&amp;B64,Rohdaten!$B$1:'Rohdaten'!$B$65536)</f>
        <v>0</v>
      </c>
      <c r="K64" s="45"/>
      <c r="L64" s="45"/>
      <c r="N64" s="69"/>
    </row>
    <row r="65" spans="1:14" x14ac:dyDescent="0.2">
      <c r="A65" s="56">
        <f t="shared" si="1"/>
        <v>0.01</v>
      </c>
      <c r="B65" s="68"/>
      <c r="C65" s="57">
        <f>+IF(H65-SUM(C$2:C64)&gt;0,H65-SUM(C$2:C64),0)</f>
        <v>0</v>
      </c>
      <c r="D65" s="58">
        <f t="shared" si="3"/>
        <v>0</v>
      </c>
      <c r="E65" s="59">
        <f>+IF(C65=0,0,I65-SUM(E$2:E64))</f>
        <v>0</v>
      </c>
      <c r="F65" s="60">
        <f t="shared" si="0"/>
        <v>0</v>
      </c>
      <c r="H65" s="52">
        <f>+COUNTIF(Rohdaten!$B$1:'Rohdaten'!$B$65536,"&lt;"&amp;B65)</f>
        <v>0</v>
      </c>
      <c r="I65" s="53">
        <f>+SUMIF(Rohdaten!$B$1:'Rohdaten'!$B$65536,"&lt;"&amp;B65,Rohdaten!$B$1:'Rohdaten'!$B$65536)</f>
        <v>0</v>
      </c>
      <c r="K65" s="45"/>
      <c r="L65" s="45"/>
      <c r="N65" s="69"/>
    </row>
    <row r="66" spans="1:14" x14ac:dyDescent="0.2">
      <c r="A66" s="56">
        <f t="shared" si="1"/>
        <v>0.01</v>
      </c>
      <c r="B66" s="68"/>
      <c r="C66" s="57">
        <f>+IF(H66-SUM(C$2:C65)&gt;0,H66-SUM(C$2:C65),0)</f>
        <v>0</v>
      </c>
      <c r="D66" s="58">
        <f t="shared" si="3"/>
        <v>0</v>
      </c>
      <c r="E66" s="59">
        <f>+IF(C66=0,0,I66-SUM(E$2:E65))</f>
        <v>0</v>
      </c>
      <c r="F66" s="60">
        <f t="shared" ref="F66:F129" si="5">+E66/MAX($I:$I)</f>
        <v>0</v>
      </c>
      <c r="H66" s="52">
        <f>+COUNTIF(Rohdaten!$B$1:'Rohdaten'!$B$65536,"&lt;"&amp;B66)</f>
        <v>0</v>
      </c>
      <c r="I66" s="53">
        <f>+SUMIF(Rohdaten!$B$1:'Rohdaten'!$B$65536,"&lt;"&amp;B66,Rohdaten!$B$1:'Rohdaten'!$B$65536)</f>
        <v>0</v>
      </c>
      <c r="K66" s="45"/>
      <c r="L66" s="45"/>
      <c r="N66" s="69"/>
    </row>
    <row r="67" spans="1:14" x14ac:dyDescent="0.2">
      <c r="A67" s="56">
        <f t="shared" ref="A67:A130" si="6">+B66+0.01</f>
        <v>0.01</v>
      </c>
      <c r="B67" s="68"/>
      <c r="C67" s="57">
        <f>+IF(H67-SUM(C$2:C66)&gt;0,H67-SUM(C$2:C66),0)</f>
        <v>0</v>
      </c>
      <c r="D67" s="58">
        <f t="shared" si="3"/>
        <v>0</v>
      </c>
      <c r="E67" s="59">
        <f>+IF(C67=0,0,I67-SUM(E$2:E66))</f>
        <v>0</v>
      </c>
      <c r="F67" s="60">
        <f t="shared" si="5"/>
        <v>0</v>
      </c>
      <c r="H67" s="52">
        <f>+COUNTIF(Rohdaten!$B$1:'Rohdaten'!$B$65536,"&lt;"&amp;B67)</f>
        <v>0</v>
      </c>
      <c r="I67" s="53">
        <f>+SUMIF(Rohdaten!$B$1:'Rohdaten'!$B$65536,"&lt;"&amp;B67,Rohdaten!$B$1:'Rohdaten'!$B$65536)</f>
        <v>0</v>
      </c>
      <c r="K67" s="45"/>
      <c r="L67" s="45"/>
      <c r="N67" s="69"/>
    </row>
    <row r="68" spans="1:14" x14ac:dyDescent="0.2">
      <c r="A68" s="56">
        <f t="shared" si="6"/>
        <v>0.01</v>
      </c>
      <c r="B68" s="68"/>
      <c r="C68" s="57">
        <f>+IF(H68-SUM(C$2:C67)&gt;0,H68-SUM(C$2:C67),0)</f>
        <v>0</v>
      </c>
      <c r="D68" s="58">
        <f t="shared" ref="D68:D131" si="7">+IF(C68=0,0,C68/MAX($H:$H))</f>
        <v>0</v>
      </c>
      <c r="E68" s="59">
        <f>+IF(C68=0,0,I68-SUM(E$2:E67))</f>
        <v>0</v>
      </c>
      <c r="F68" s="60">
        <f t="shared" si="5"/>
        <v>0</v>
      </c>
      <c r="H68" s="52">
        <f>+COUNTIF(Rohdaten!$B$1:'Rohdaten'!$B$65536,"&lt;"&amp;B68)</f>
        <v>0</v>
      </c>
      <c r="I68" s="53">
        <f>+SUMIF(Rohdaten!$B$1:'Rohdaten'!$B$65536,"&lt;"&amp;B68,Rohdaten!$B$1:'Rohdaten'!$B$65536)</f>
        <v>0</v>
      </c>
      <c r="K68" s="45"/>
      <c r="L68" s="45"/>
      <c r="N68" s="69"/>
    </row>
    <row r="69" spans="1:14" x14ac:dyDescent="0.2">
      <c r="A69" s="56">
        <f t="shared" si="6"/>
        <v>0.01</v>
      </c>
      <c r="B69" s="68"/>
      <c r="C69" s="57">
        <f>+IF(H69-SUM(C$2:C68)&gt;0,H69-SUM(C$2:C68),0)</f>
        <v>0</v>
      </c>
      <c r="D69" s="58">
        <f t="shared" si="7"/>
        <v>0</v>
      </c>
      <c r="E69" s="59">
        <f>+IF(C69=0,0,I69-SUM(E$2:E68))</f>
        <v>0</v>
      </c>
      <c r="F69" s="60">
        <f t="shared" si="5"/>
        <v>0</v>
      </c>
      <c r="H69" s="52">
        <f>+COUNTIF(Rohdaten!$B$1:'Rohdaten'!$B$65536,"&lt;"&amp;B69)</f>
        <v>0</v>
      </c>
      <c r="I69" s="53">
        <f>+SUMIF(Rohdaten!$B$1:'Rohdaten'!$B$65536,"&lt;"&amp;B69,Rohdaten!$B$1:'Rohdaten'!$B$65536)</f>
        <v>0</v>
      </c>
      <c r="K69" s="45"/>
      <c r="L69" s="45"/>
      <c r="N69" s="69"/>
    </row>
    <row r="70" spans="1:14" x14ac:dyDescent="0.2">
      <c r="A70" s="56">
        <f t="shared" si="6"/>
        <v>0.01</v>
      </c>
      <c r="B70" s="68"/>
      <c r="C70" s="57">
        <f>+IF(H70-SUM(C$2:C69)&gt;0,H70-SUM(C$2:C69),0)</f>
        <v>0</v>
      </c>
      <c r="D70" s="58">
        <f t="shared" si="7"/>
        <v>0</v>
      </c>
      <c r="E70" s="59">
        <f>+IF(C70=0,0,I70-SUM(E$2:E69))</f>
        <v>0</v>
      </c>
      <c r="F70" s="60">
        <f t="shared" si="5"/>
        <v>0</v>
      </c>
      <c r="H70" s="52">
        <f>+COUNTIF(Rohdaten!$B$1:'Rohdaten'!$B$65536,"&lt;"&amp;B70)</f>
        <v>0</v>
      </c>
      <c r="I70" s="53">
        <f>+SUMIF(Rohdaten!$B$1:'Rohdaten'!$B$65536,"&lt;"&amp;B70,Rohdaten!$B$1:'Rohdaten'!$B$65536)</f>
        <v>0</v>
      </c>
      <c r="K70" s="45"/>
      <c r="L70" s="45"/>
      <c r="N70" s="69"/>
    </row>
    <row r="71" spans="1:14" x14ac:dyDescent="0.2">
      <c r="A71" s="56">
        <f t="shared" si="6"/>
        <v>0.01</v>
      </c>
      <c r="B71" s="68"/>
      <c r="C71" s="57">
        <f>+IF(H71-SUM(C$2:C70)&gt;0,H71-SUM(C$2:C70),0)</f>
        <v>0</v>
      </c>
      <c r="D71" s="58">
        <f t="shared" si="7"/>
        <v>0</v>
      </c>
      <c r="E71" s="59">
        <f>+IF(C71=0,0,I71-SUM(E$2:E70))</f>
        <v>0</v>
      </c>
      <c r="F71" s="60">
        <f t="shared" si="5"/>
        <v>0</v>
      </c>
      <c r="H71" s="52">
        <f>+COUNTIF(Rohdaten!$B$1:'Rohdaten'!$B$65536,"&lt;"&amp;B71)</f>
        <v>0</v>
      </c>
      <c r="I71" s="53">
        <f>+SUMIF(Rohdaten!$B$1:'Rohdaten'!$B$65536,"&lt;"&amp;B71,Rohdaten!$B$1:'Rohdaten'!$B$65536)</f>
        <v>0</v>
      </c>
      <c r="K71" s="45"/>
      <c r="L71" s="45"/>
      <c r="N71" s="69"/>
    </row>
    <row r="72" spans="1:14" x14ac:dyDescent="0.2">
      <c r="A72" s="56">
        <f t="shared" si="6"/>
        <v>0.01</v>
      </c>
      <c r="B72" s="68"/>
      <c r="C72" s="57">
        <f>+IF(H72-SUM(C$2:C71)&gt;0,H72-SUM(C$2:C71),0)</f>
        <v>0</v>
      </c>
      <c r="D72" s="58">
        <f t="shared" si="7"/>
        <v>0</v>
      </c>
      <c r="E72" s="59">
        <f>+IF(C72=0,0,I72-SUM(E$2:E71))</f>
        <v>0</v>
      </c>
      <c r="F72" s="60">
        <f t="shared" si="5"/>
        <v>0</v>
      </c>
      <c r="H72" s="52">
        <f>+COUNTIF(Rohdaten!$B$1:'Rohdaten'!$B$65536,"&lt;"&amp;B72)</f>
        <v>0</v>
      </c>
      <c r="I72" s="53">
        <f>+SUMIF(Rohdaten!$B$1:'Rohdaten'!$B$65536,"&lt;"&amp;B72,Rohdaten!$B$1:'Rohdaten'!$B$65536)</f>
        <v>0</v>
      </c>
      <c r="K72" s="45"/>
      <c r="L72" s="45"/>
      <c r="N72" s="69"/>
    </row>
    <row r="73" spans="1:14" x14ac:dyDescent="0.2">
      <c r="A73" s="56">
        <f t="shared" si="6"/>
        <v>0.01</v>
      </c>
      <c r="B73" s="68"/>
      <c r="C73" s="57">
        <f>+IF(H73-SUM(C$2:C72)&gt;0,H73-SUM(C$2:C72),0)</f>
        <v>0</v>
      </c>
      <c r="D73" s="58">
        <f t="shared" si="7"/>
        <v>0</v>
      </c>
      <c r="E73" s="59">
        <f>+IF(C73=0,0,I73-SUM(E$2:E72))</f>
        <v>0</v>
      </c>
      <c r="F73" s="60">
        <f t="shared" si="5"/>
        <v>0</v>
      </c>
      <c r="H73" s="52">
        <f>+COUNTIF(Rohdaten!$B$1:'Rohdaten'!$B$65536,"&lt;"&amp;B73)</f>
        <v>0</v>
      </c>
      <c r="I73" s="53">
        <f>+SUMIF(Rohdaten!$B$1:'Rohdaten'!$B$65536,"&lt;"&amp;B73,Rohdaten!$B$1:'Rohdaten'!$B$65536)</f>
        <v>0</v>
      </c>
      <c r="K73" s="45"/>
      <c r="L73" s="45"/>
      <c r="N73" s="69"/>
    </row>
    <row r="74" spans="1:14" x14ac:dyDescent="0.2">
      <c r="A74" s="56">
        <f t="shared" si="6"/>
        <v>0.01</v>
      </c>
      <c r="B74" s="68"/>
      <c r="C74" s="57">
        <f>+IF(H74-SUM(C$2:C73)&gt;0,H74-SUM(C$2:C73),0)</f>
        <v>0</v>
      </c>
      <c r="D74" s="58">
        <f t="shared" si="7"/>
        <v>0</v>
      </c>
      <c r="E74" s="59">
        <f>+IF(C74=0,0,I74-SUM(E$2:E73))</f>
        <v>0</v>
      </c>
      <c r="F74" s="60">
        <f t="shared" si="5"/>
        <v>0</v>
      </c>
      <c r="H74" s="52">
        <f>+COUNTIF(Rohdaten!$B$1:'Rohdaten'!$B$65536,"&lt;"&amp;B74)</f>
        <v>0</v>
      </c>
      <c r="I74" s="53">
        <f>+SUMIF(Rohdaten!$B$1:'Rohdaten'!$B$65536,"&lt;"&amp;B74,Rohdaten!$B$1:'Rohdaten'!$B$65536)</f>
        <v>0</v>
      </c>
      <c r="K74" s="45"/>
      <c r="L74" s="45"/>
      <c r="N74" s="69"/>
    </row>
    <row r="75" spans="1:14" x14ac:dyDescent="0.2">
      <c r="A75" s="56">
        <f t="shared" si="6"/>
        <v>0.01</v>
      </c>
      <c r="B75" s="68"/>
      <c r="C75" s="57">
        <f>+IF(H75-SUM(C$2:C74)&gt;0,H75-SUM(C$2:C74),0)</f>
        <v>0</v>
      </c>
      <c r="D75" s="58">
        <f t="shared" si="7"/>
        <v>0</v>
      </c>
      <c r="E75" s="59">
        <f>+IF(C75=0,0,I75-SUM(E$2:E74))</f>
        <v>0</v>
      </c>
      <c r="F75" s="60">
        <f t="shared" si="5"/>
        <v>0</v>
      </c>
      <c r="H75" s="52">
        <f>+COUNTIF(Rohdaten!$B$1:'Rohdaten'!$B$65536,"&lt;"&amp;B75)</f>
        <v>0</v>
      </c>
      <c r="I75" s="53">
        <f>+SUMIF(Rohdaten!$B$1:'Rohdaten'!$B$65536,"&lt;"&amp;B75,Rohdaten!$B$1:'Rohdaten'!$B$65536)</f>
        <v>0</v>
      </c>
      <c r="K75" s="45"/>
      <c r="L75" s="45"/>
      <c r="N75" s="69"/>
    </row>
    <row r="76" spans="1:14" x14ac:dyDescent="0.2">
      <c r="A76" s="56">
        <f t="shared" si="6"/>
        <v>0.01</v>
      </c>
      <c r="B76" s="68"/>
      <c r="C76" s="57">
        <f>+IF(H76-SUM(C$2:C75)&gt;0,H76-SUM(C$2:C75),0)</f>
        <v>0</v>
      </c>
      <c r="D76" s="58">
        <f t="shared" si="7"/>
        <v>0</v>
      </c>
      <c r="E76" s="59">
        <f>+IF(C76=0,0,I76-SUM(E$2:E75))</f>
        <v>0</v>
      </c>
      <c r="F76" s="60">
        <f t="shared" si="5"/>
        <v>0</v>
      </c>
      <c r="H76" s="52">
        <f>+COUNTIF(Rohdaten!$B$1:'Rohdaten'!$B$65536,"&lt;"&amp;B76)</f>
        <v>0</v>
      </c>
      <c r="I76" s="53">
        <f>+SUMIF(Rohdaten!$B$1:'Rohdaten'!$B$65536,"&lt;"&amp;B76,Rohdaten!$B$1:'Rohdaten'!$B$65536)</f>
        <v>0</v>
      </c>
      <c r="K76" s="45"/>
      <c r="L76" s="45"/>
      <c r="N76" s="69"/>
    </row>
    <row r="77" spans="1:14" x14ac:dyDescent="0.2">
      <c r="A77" s="56">
        <f t="shared" si="6"/>
        <v>0.01</v>
      </c>
      <c r="B77" s="68"/>
      <c r="C77" s="57">
        <f>+IF(H77-SUM(C$2:C76)&gt;0,H77-SUM(C$2:C76),0)</f>
        <v>0</v>
      </c>
      <c r="D77" s="58">
        <f t="shared" si="7"/>
        <v>0</v>
      </c>
      <c r="E77" s="59">
        <f>+IF(C77=0,0,I77-SUM(E$2:E76))</f>
        <v>0</v>
      </c>
      <c r="F77" s="60">
        <f t="shared" si="5"/>
        <v>0</v>
      </c>
      <c r="H77" s="52">
        <f>+COUNTIF(Rohdaten!$B$1:'Rohdaten'!$B$65536,"&lt;"&amp;B77)</f>
        <v>0</v>
      </c>
      <c r="I77" s="53">
        <f>+SUMIF(Rohdaten!$B$1:'Rohdaten'!$B$65536,"&lt;"&amp;B77,Rohdaten!$B$1:'Rohdaten'!$B$65536)</f>
        <v>0</v>
      </c>
      <c r="K77" s="45"/>
      <c r="L77" s="45"/>
      <c r="N77" s="69"/>
    </row>
    <row r="78" spans="1:14" x14ac:dyDescent="0.2">
      <c r="A78" s="56">
        <f t="shared" si="6"/>
        <v>0.01</v>
      </c>
      <c r="B78" s="68"/>
      <c r="C78" s="57">
        <f>+IF(H78-SUM(C$2:C77)&gt;0,H78-SUM(C$2:C77),0)</f>
        <v>0</v>
      </c>
      <c r="D78" s="58">
        <f t="shared" si="7"/>
        <v>0</v>
      </c>
      <c r="E78" s="59">
        <f>+IF(C78=0,0,I78-SUM(E$2:E77))</f>
        <v>0</v>
      </c>
      <c r="F78" s="60">
        <f t="shared" si="5"/>
        <v>0</v>
      </c>
      <c r="H78" s="52">
        <f>+COUNTIF(Rohdaten!$B$1:'Rohdaten'!$B$65536,"&lt;"&amp;B78)</f>
        <v>0</v>
      </c>
      <c r="I78" s="53">
        <f>+SUMIF(Rohdaten!$B$1:'Rohdaten'!$B$65536,"&lt;"&amp;B78,Rohdaten!$B$1:'Rohdaten'!$B$65536)</f>
        <v>0</v>
      </c>
      <c r="K78" s="45"/>
      <c r="L78" s="45"/>
      <c r="N78" s="69"/>
    </row>
    <row r="79" spans="1:14" x14ac:dyDescent="0.2">
      <c r="A79" s="56">
        <f t="shared" si="6"/>
        <v>0.01</v>
      </c>
      <c r="B79" s="68"/>
      <c r="C79" s="57">
        <f>+IF(H79-SUM(C$2:C78)&gt;0,H79-SUM(C$2:C78),0)</f>
        <v>0</v>
      </c>
      <c r="D79" s="58">
        <f t="shared" si="7"/>
        <v>0</v>
      </c>
      <c r="E79" s="59">
        <f>+IF(C79=0,0,I79-SUM(E$2:E78))</f>
        <v>0</v>
      </c>
      <c r="F79" s="60">
        <f t="shared" si="5"/>
        <v>0</v>
      </c>
      <c r="H79" s="52">
        <f>+COUNTIF(Rohdaten!$B$1:'Rohdaten'!$B$65536,"&lt;"&amp;B79)</f>
        <v>0</v>
      </c>
      <c r="I79" s="53">
        <f>+SUMIF(Rohdaten!$B$1:'Rohdaten'!$B$65536,"&lt;"&amp;B79,Rohdaten!$B$1:'Rohdaten'!$B$65536)</f>
        <v>0</v>
      </c>
      <c r="K79" s="45"/>
      <c r="L79" s="45"/>
      <c r="N79" s="69"/>
    </row>
    <row r="80" spans="1:14" x14ac:dyDescent="0.2">
      <c r="A80" s="56">
        <f t="shared" si="6"/>
        <v>0.01</v>
      </c>
      <c r="B80" s="68"/>
      <c r="C80" s="57">
        <f>+IF(H80-SUM(C$2:C79)&gt;0,H80-SUM(C$2:C79),0)</f>
        <v>0</v>
      </c>
      <c r="D80" s="58">
        <f t="shared" si="7"/>
        <v>0</v>
      </c>
      <c r="E80" s="59">
        <f>+IF(C80=0,0,I80-SUM(E$2:E79))</f>
        <v>0</v>
      </c>
      <c r="F80" s="60">
        <f t="shared" si="5"/>
        <v>0</v>
      </c>
      <c r="H80" s="52">
        <f>+COUNTIF(Rohdaten!$B$1:'Rohdaten'!$B$65536,"&lt;"&amp;B80)</f>
        <v>0</v>
      </c>
      <c r="I80" s="53">
        <f>+SUMIF(Rohdaten!$B$1:'Rohdaten'!$B$65536,"&lt;"&amp;B80,Rohdaten!$B$1:'Rohdaten'!$B$65536)</f>
        <v>0</v>
      </c>
      <c r="K80" s="45"/>
      <c r="L80" s="45"/>
      <c r="N80" s="69"/>
    </row>
    <row r="81" spans="1:14" x14ac:dyDescent="0.2">
      <c r="A81" s="56">
        <f t="shared" si="6"/>
        <v>0.01</v>
      </c>
      <c r="B81" s="68"/>
      <c r="C81" s="57">
        <f>+IF(H81-SUM(C$2:C80)&gt;0,H81-SUM(C$2:C80),0)</f>
        <v>0</v>
      </c>
      <c r="D81" s="58">
        <f t="shared" si="7"/>
        <v>0</v>
      </c>
      <c r="E81" s="59">
        <f>+IF(C81=0,0,I81-SUM(E$2:E80))</f>
        <v>0</v>
      </c>
      <c r="F81" s="60">
        <f t="shared" si="5"/>
        <v>0</v>
      </c>
      <c r="H81" s="52">
        <f>+COUNTIF(Rohdaten!$B$1:'Rohdaten'!$B$65536,"&lt;"&amp;B81)</f>
        <v>0</v>
      </c>
      <c r="I81" s="53">
        <f>+SUMIF(Rohdaten!$B$1:'Rohdaten'!$B$65536,"&lt;"&amp;B81,Rohdaten!$B$1:'Rohdaten'!$B$65536)</f>
        <v>0</v>
      </c>
      <c r="K81" s="45"/>
      <c r="L81" s="45"/>
      <c r="N81" s="69"/>
    </row>
    <row r="82" spans="1:14" x14ac:dyDescent="0.2">
      <c r="A82" s="56">
        <f t="shared" si="6"/>
        <v>0.01</v>
      </c>
      <c r="B82" s="68"/>
      <c r="C82" s="57">
        <f>+IF(H82-SUM(C$2:C81)&gt;0,H82-SUM(C$2:C81),0)</f>
        <v>0</v>
      </c>
      <c r="D82" s="58">
        <f t="shared" si="7"/>
        <v>0</v>
      </c>
      <c r="E82" s="59">
        <f>+IF(C82=0,0,I82-SUM(E$2:E81))</f>
        <v>0</v>
      </c>
      <c r="F82" s="60">
        <f t="shared" si="5"/>
        <v>0</v>
      </c>
      <c r="H82" s="52">
        <f>+COUNTIF(Rohdaten!$B$1:'Rohdaten'!$B$65536,"&lt;"&amp;B82)</f>
        <v>0</v>
      </c>
      <c r="I82" s="53">
        <f>+SUMIF(Rohdaten!$B$1:'Rohdaten'!$B$65536,"&lt;"&amp;B82,Rohdaten!$B$1:'Rohdaten'!$B$65536)</f>
        <v>0</v>
      </c>
      <c r="K82" s="45"/>
      <c r="L82" s="45"/>
      <c r="N82" s="69"/>
    </row>
    <row r="83" spans="1:14" x14ac:dyDescent="0.2">
      <c r="A83" s="56">
        <f t="shared" si="6"/>
        <v>0.01</v>
      </c>
      <c r="B83" s="68"/>
      <c r="C83" s="57">
        <f>+IF(H83-SUM(C$2:C82)&gt;0,H83-SUM(C$2:C82),0)</f>
        <v>0</v>
      </c>
      <c r="D83" s="58">
        <f t="shared" si="7"/>
        <v>0</v>
      </c>
      <c r="E83" s="59">
        <f>+IF(C83=0,0,I83-SUM(E$2:E82))</f>
        <v>0</v>
      </c>
      <c r="F83" s="60">
        <f t="shared" si="5"/>
        <v>0</v>
      </c>
      <c r="H83" s="52">
        <f>+COUNTIF(Rohdaten!$B$1:'Rohdaten'!$B$65536,"&lt;"&amp;B83)</f>
        <v>0</v>
      </c>
      <c r="I83" s="53">
        <f>+SUMIF(Rohdaten!$B$1:'Rohdaten'!$B$65536,"&lt;"&amp;B83,Rohdaten!$B$1:'Rohdaten'!$B$65536)</f>
        <v>0</v>
      </c>
      <c r="K83" s="45"/>
      <c r="L83" s="45"/>
      <c r="N83" s="69"/>
    </row>
    <row r="84" spans="1:14" x14ac:dyDescent="0.2">
      <c r="A84" s="56">
        <f t="shared" si="6"/>
        <v>0.01</v>
      </c>
      <c r="B84" s="68"/>
      <c r="C84" s="57">
        <f>+IF(H84-SUM(C$2:C83)&gt;0,H84-SUM(C$2:C83),0)</f>
        <v>0</v>
      </c>
      <c r="D84" s="58">
        <f t="shared" si="7"/>
        <v>0</v>
      </c>
      <c r="E84" s="59">
        <f>+IF(C84=0,0,I84-SUM(E$2:E83))</f>
        <v>0</v>
      </c>
      <c r="F84" s="60">
        <f t="shared" si="5"/>
        <v>0</v>
      </c>
      <c r="H84" s="52">
        <f>+COUNTIF(Rohdaten!$B$1:'Rohdaten'!$B$65536,"&lt;"&amp;B84)</f>
        <v>0</v>
      </c>
      <c r="I84" s="53">
        <f>+SUMIF(Rohdaten!$B$1:'Rohdaten'!$B$65536,"&lt;"&amp;B84,Rohdaten!$B$1:'Rohdaten'!$B$65536)</f>
        <v>0</v>
      </c>
      <c r="K84" s="45"/>
      <c r="L84" s="45"/>
      <c r="N84" s="69"/>
    </row>
    <row r="85" spans="1:14" x14ac:dyDescent="0.2">
      <c r="A85" s="56">
        <f t="shared" si="6"/>
        <v>0.01</v>
      </c>
      <c r="B85" s="68"/>
      <c r="C85" s="57">
        <f>+IF(H85-SUM(C$2:C84)&gt;0,H85-SUM(C$2:C84),0)</f>
        <v>0</v>
      </c>
      <c r="D85" s="58">
        <f t="shared" si="7"/>
        <v>0</v>
      </c>
      <c r="E85" s="59">
        <f>+IF(C85=0,0,I85-SUM(E$2:E84))</f>
        <v>0</v>
      </c>
      <c r="F85" s="60">
        <f t="shared" si="5"/>
        <v>0</v>
      </c>
      <c r="H85" s="52">
        <f>+COUNTIF(Rohdaten!$B$1:'Rohdaten'!$B$65536,"&lt;"&amp;B85)</f>
        <v>0</v>
      </c>
      <c r="I85" s="53">
        <f>+SUMIF(Rohdaten!$B$1:'Rohdaten'!$B$65536,"&lt;"&amp;B85,Rohdaten!$B$1:'Rohdaten'!$B$65536)</f>
        <v>0</v>
      </c>
      <c r="K85" s="45"/>
      <c r="L85" s="45"/>
      <c r="N85" s="69"/>
    </row>
    <row r="86" spans="1:14" x14ac:dyDescent="0.2">
      <c r="A86" s="56">
        <f t="shared" si="6"/>
        <v>0.01</v>
      </c>
      <c r="B86" s="68"/>
      <c r="C86" s="57">
        <f>+IF(H86-SUM(C$2:C85)&gt;0,H86-SUM(C$2:C85),0)</f>
        <v>0</v>
      </c>
      <c r="D86" s="58">
        <f t="shared" si="7"/>
        <v>0</v>
      </c>
      <c r="E86" s="59">
        <f>+IF(C86=0,0,I86-SUM(E$2:E85))</f>
        <v>0</v>
      </c>
      <c r="F86" s="60">
        <f t="shared" si="5"/>
        <v>0</v>
      </c>
      <c r="H86" s="52">
        <f>+COUNTIF(Rohdaten!$B$1:'Rohdaten'!$B$65536,"&lt;"&amp;B86)</f>
        <v>0</v>
      </c>
      <c r="I86" s="53">
        <f>+SUMIF(Rohdaten!$B$1:'Rohdaten'!$B$65536,"&lt;"&amp;B86,Rohdaten!$B$1:'Rohdaten'!$B$65536)</f>
        <v>0</v>
      </c>
      <c r="K86" s="45"/>
      <c r="L86" s="45"/>
      <c r="N86" s="69"/>
    </row>
    <row r="87" spans="1:14" x14ac:dyDescent="0.2">
      <c r="A87" s="56">
        <f t="shared" si="6"/>
        <v>0.01</v>
      </c>
      <c r="B87" s="68"/>
      <c r="C87" s="57">
        <f>+IF(H87-SUM(C$2:C86)&gt;0,H87-SUM(C$2:C86),0)</f>
        <v>0</v>
      </c>
      <c r="D87" s="58">
        <f t="shared" si="7"/>
        <v>0</v>
      </c>
      <c r="E87" s="59">
        <f>+IF(C87=0,0,I87-SUM(E$2:E86))</f>
        <v>0</v>
      </c>
      <c r="F87" s="60">
        <f t="shared" si="5"/>
        <v>0</v>
      </c>
      <c r="H87" s="52">
        <f>+COUNTIF(Rohdaten!$B$1:'Rohdaten'!$B$65536,"&lt;"&amp;B87)</f>
        <v>0</v>
      </c>
      <c r="I87" s="53">
        <f>+SUMIF(Rohdaten!$B$1:'Rohdaten'!$B$65536,"&lt;"&amp;B87,Rohdaten!$B$1:'Rohdaten'!$B$65536)</f>
        <v>0</v>
      </c>
      <c r="K87" s="45"/>
      <c r="L87" s="45"/>
      <c r="N87" s="69"/>
    </row>
    <row r="88" spans="1:14" x14ac:dyDescent="0.2">
      <c r="A88" s="56">
        <f t="shared" si="6"/>
        <v>0.01</v>
      </c>
      <c r="B88" s="68"/>
      <c r="C88" s="57">
        <f>+IF(H88-SUM(C$2:C87)&gt;0,H88-SUM(C$2:C87),0)</f>
        <v>0</v>
      </c>
      <c r="D88" s="58">
        <f t="shared" si="7"/>
        <v>0</v>
      </c>
      <c r="E88" s="59">
        <f>+IF(C88=0,0,I88-SUM(E$2:E87))</f>
        <v>0</v>
      </c>
      <c r="F88" s="60">
        <f t="shared" si="5"/>
        <v>0</v>
      </c>
      <c r="H88" s="52">
        <f>+COUNTIF(Rohdaten!$B$1:'Rohdaten'!$B$65536,"&lt;"&amp;B88)</f>
        <v>0</v>
      </c>
      <c r="I88" s="53">
        <f>+SUMIF(Rohdaten!$B$1:'Rohdaten'!$B$65536,"&lt;"&amp;B88,Rohdaten!$B$1:'Rohdaten'!$B$65536)</f>
        <v>0</v>
      </c>
      <c r="K88" s="45"/>
      <c r="L88" s="45"/>
      <c r="N88" s="69"/>
    </row>
    <row r="89" spans="1:14" x14ac:dyDescent="0.2">
      <c r="A89" s="56">
        <f t="shared" si="6"/>
        <v>0.01</v>
      </c>
      <c r="B89" s="68"/>
      <c r="C89" s="57">
        <f>+IF(H89-SUM(C$2:C88)&gt;0,H89-SUM(C$2:C88),0)</f>
        <v>0</v>
      </c>
      <c r="D89" s="58">
        <f t="shared" si="7"/>
        <v>0</v>
      </c>
      <c r="E89" s="59">
        <f>+IF(C89=0,0,I89-SUM(E$2:E88))</f>
        <v>0</v>
      </c>
      <c r="F89" s="60">
        <f t="shared" si="5"/>
        <v>0</v>
      </c>
      <c r="H89" s="52">
        <f>+COUNTIF(Rohdaten!$B$1:'Rohdaten'!$B$65536,"&lt;"&amp;B89)</f>
        <v>0</v>
      </c>
      <c r="I89" s="53">
        <f>+SUMIF(Rohdaten!$B$1:'Rohdaten'!$B$65536,"&lt;"&amp;B89,Rohdaten!$B$1:'Rohdaten'!$B$65536)</f>
        <v>0</v>
      </c>
      <c r="K89" s="45"/>
      <c r="L89" s="45"/>
      <c r="N89" s="69"/>
    </row>
    <row r="90" spans="1:14" x14ac:dyDescent="0.2">
      <c r="A90" s="56">
        <f t="shared" si="6"/>
        <v>0.01</v>
      </c>
      <c r="B90" s="68"/>
      <c r="C90" s="57">
        <f>+IF(H90-SUM(C$2:C89)&gt;0,H90-SUM(C$2:C89),0)</f>
        <v>0</v>
      </c>
      <c r="D90" s="58">
        <f t="shared" si="7"/>
        <v>0</v>
      </c>
      <c r="E90" s="59">
        <f>+IF(C90=0,0,I90-SUM(E$2:E89))</f>
        <v>0</v>
      </c>
      <c r="F90" s="60">
        <f t="shared" si="5"/>
        <v>0</v>
      </c>
      <c r="H90" s="52">
        <f>+COUNTIF(Rohdaten!$B$1:'Rohdaten'!$B$65536,"&lt;"&amp;B90)</f>
        <v>0</v>
      </c>
      <c r="I90" s="53">
        <f>+SUMIF(Rohdaten!$B$1:'Rohdaten'!$B$65536,"&lt;"&amp;B90,Rohdaten!$B$1:'Rohdaten'!$B$65536)</f>
        <v>0</v>
      </c>
      <c r="K90" s="45"/>
      <c r="L90" s="45"/>
      <c r="N90" s="69"/>
    </row>
    <row r="91" spans="1:14" x14ac:dyDescent="0.2">
      <c r="A91" s="56">
        <f t="shared" si="6"/>
        <v>0.01</v>
      </c>
      <c r="B91" s="68"/>
      <c r="C91" s="57">
        <f>+IF(H91-SUM(C$2:C90)&gt;0,H91-SUM(C$2:C90),0)</f>
        <v>0</v>
      </c>
      <c r="D91" s="58">
        <f t="shared" si="7"/>
        <v>0</v>
      </c>
      <c r="E91" s="59">
        <f>+IF(C91=0,0,I91-SUM(E$2:E90))</f>
        <v>0</v>
      </c>
      <c r="F91" s="60">
        <f t="shared" si="5"/>
        <v>0</v>
      </c>
      <c r="H91" s="52">
        <f>+COUNTIF(Rohdaten!$B$1:'Rohdaten'!$B$65536,"&lt;"&amp;B91)</f>
        <v>0</v>
      </c>
      <c r="I91" s="53">
        <f>+SUMIF(Rohdaten!$B$1:'Rohdaten'!$B$65536,"&lt;"&amp;B91,Rohdaten!$B$1:'Rohdaten'!$B$65536)</f>
        <v>0</v>
      </c>
      <c r="K91" s="45"/>
      <c r="L91" s="45"/>
      <c r="N91" s="69"/>
    </row>
    <row r="92" spans="1:14" x14ac:dyDescent="0.2">
      <c r="A92" s="56">
        <f t="shared" si="6"/>
        <v>0.01</v>
      </c>
      <c r="B92" s="68"/>
      <c r="C92" s="57">
        <f>+IF(H92-SUM(C$2:C91)&gt;0,H92-SUM(C$2:C91),0)</f>
        <v>0</v>
      </c>
      <c r="D92" s="58">
        <f t="shared" si="7"/>
        <v>0</v>
      </c>
      <c r="E92" s="59">
        <f>+IF(C92=0,0,I92-SUM(E$2:E91))</f>
        <v>0</v>
      </c>
      <c r="F92" s="60">
        <f t="shared" si="5"/>
        <v>0</v>
      </c>
      <c r="H92" s="52">
        <f>+COUNTIF(Rohdaten!$B$1:'Rohdaten'!$B$65536,"&lt;"&amp;B92)</f>
        <v>0</v>
      </c>
      <c r="I92" s="53">
        <f>+SUMIF(Rohdaten!$B$1:'Rohdaten'!$B$65536,"&lt;"&amp;B92,Rohdaten!$B$1:'Rohdaten'!$B$65536)</f>
        <v>0</v>
      </c>
      <c r="K92" s="45"/>
      <c r="L92" s="45"/>
      <c r="N92" s="69"/>
    </row>
    <row r="93" spans="1:14" x14ac:dyDescent="0.2">
      <c r="A93" s="56">
        <f t="shared" si="6"/>
        <v>0.01</v>
      </c>
      <c r="B93" s="68"/>
      <c r="C93" s="57">
        <f>+IF(H93-SUM(C$2:C92)&gt;0,H93-SUM(C$2:C92),0)</f>
        <v>0</v>
      </c>
      <c r="D93" s="58">
        <f t="shared" si="7"/>
        <v>0</v>
      </c>
      <c r="E93" s="59">
        <f>+IF(C93=0,0,I93-SUM(E$2:E92))</f>
        <v>0</v>
      </c>
      <c r="F93" s="60">
        <f t="shared" si="5"/>
        <v>0</v>
      </c>
      <c r="H93" s="52">
        <f>+COUNTIF(Rohdaten!$B$1:'Rohdaten'!$B$65536,"&lt;"&amp;B93)</f>
        <v>0</v>
      </c>
      <c r="I93" s="53">
        <f>+SUMIF(Rohdaten!$B$1:'Rohdaten'!$B$65536,"&lt;"&amp;B93,Rohdaten!$B$1:'Rohdaten'!$B$65536)</f>
        <v>0</v>
      </c>
      <c r="K93" s="45"/>
      <c r="L93" s="45"/>
      <c r="N93" s="69"/>
    </row>
    <row r="94" spans="1:14" x14ac:dyDescent="0.2">
      <c r="A94" s="56">
        <f t="shared" si="6"/>
        <v>0.01</v>
      </c>
      <c r="B94" s="68"/>
      <c r="C94" s="57">
        <f>+IF(H94-SUM(C$2:C93)&gt;0,H94-SUM(C$2:C93),0)</f>
        <v>0</v>
      </c>
      <c r="D94" s="58">
        <f t="shared" si="7"/>
        <v>0</v>
      </c>
      <c r="E94" s="59">
        <f>+IF(C94=0,0,I94-SUM(E$2:E93))</f>
        <v>0</v>
      </c>
      <c r="F94" s="60">
        <f t="shared" si="5"/>
        <v>0</v>
      </c>
      <c r="H94" s="52">
        <f>+COUNTIF(Rohdaten!$B$1:'Rohdaten'!$B$65536,"&lt;"&amp;B94)</f>
        <v>0</v>
      </c>
      <c r="I94" s="53">
        <f>+SUMIF(Rohdaten!$B$1:'Rohdaten'!$B$65536,"&lt;"&amp;B94,Rohdaten!$B$1:'Rohdaten'!$B$65536)</f>
        <v>0</v>
      </c>
      <c r="K94" s="45"/>
      <c r="L94" s="45"/>
      <c r="N94" s="69"/>
    </row>
    <row r="95" spans="1:14" x14ac:dyDescent="0.2">
      <c r="A95" s="56">
        <f t="shared" si="6"/>
        <v>0.01</v>
      </c>
      <c r="B95" s="68"/>
      <c r="C95" s="57">
        <f>+IF(H95-SUM(C$2:C94)&gt;0,H95-SUM(C$2:C94),0)</f>
        <v>0</v>
      </c>
      <c r="D95" s="58">
        <f t="shared" si="7"/>
        <v>0</v>
      </c>
      <c r="E95" s="59">
        <f>+IF(C95=0,0,I95-SUM(E$2:E94))</f>
        <v>0</v>
      </c>
      <c r="F95" s="60">
        <f t="shared" si="5"/>
        <v>0</v>
      </c>
      <c r="H95" s="52">
        <f>+COUNTIF(Rohdaten!$B$1:'Rohdaten'!$B$65536,"&lt;"&amp;B95)</f>
        <v>0</v>
      </c>
      <c r="I95" s="53">
        <f>+SUMIF(Rohdaten!$B$1:'Rohdaten'!$B$65536,"&lt;"&amp;B95,Rohdaten!$B$1:'Rohdaten'!$B$65536)</f>
        <v>0</v>
      </c>
      <c r="K95" s="45"/>
      <c r="L95" s="45"/>
      <c r="N95" s="69"/>
    </row>
    <row r="96" spans="1:14" x14ac:dyDescent="0.2">
      <c r="A96" s="56">
        <f t="shared" si="6"/>
        <v>0.01</v>
      </c>
      <c r="B96" s="68"/>
      <c r="C96" s="57">
        <f>+IF(H96-SUM(C$2:C95)&gt;0,H96-SUM(C$2:C95),0)</f>
        <v>0</v>
      </c>
      <c r="D96" s="58">
        <f t="shared" si="7"/>
        <v>0</v>
      </c>
      <c r="E96" s="59">
        <f>+IF(C96=0,0,I96-SUM(E$2:E95))</f>
        <v>0</v>
      </c>
      <c r="F96" s="60">
        <f t="shared" si="5"/>
        <v>0</v>
      </c>
      <c r="H96" s="52">
        <f>+COUNTIF(Rohdaten!$B$1:'Rohdaten'!$B$65536,"&lt;"&amp;B96)</f>
        <v>0</v>
      </c>
      <c r="I96" s="53">
        <f>+SUMIF(Rohdaten!$B$1:'Rohdaten'!$B$65536,"&lt;"&amp;B96,Rohdaten!$B$1:'Rohdaten'!$B$65536)</f>
        <v>0</v>
      </c>
      <c r="K96" s="45"/>
      <c r="L96" s="45"/>
      <c r="N96" s="69"/>
    </row>
    <row r="97" spans="1:14" x14ac:dyDescent="0.2">
      <c r="A97" s="56">
        <f t="shared" si="6"/>
        <v>0.01</v>
      </c>
      <c r="B97" s="68"/>
      <c r="C97" s="57">
        <f>+IF(H97-SUM(C$2:C96)&gt;0,H97-SUM(C$2:C96),0)</f>
        <v>0</v>
      </c>
      <c r="D97" s="58">
        <f t="shared" si="7"/>
        <v>0</v>
      </c>
      <c r="E97" s="59">
        <f>+IF(C97=0,0,I97-SUM(E$2:E96))</f>
        <v>0</v>
      </c>
      <c r="F97" s="60">
        <f t="shared" si="5"/>
        <v>0</v>
      </c>
      <c r="H97" s="52">
        <f>+COUNTIF(Rohdaten!$B$1:'Rohdaten'!$B$65536,"&lt;"&amp;B97)</f>
        <v>0</v>
      </c>
      <c r="I97" s="53">
        <f>+SUMIF(Rohdaten!$B$1:'Rohdaten'!$B$65536,"&lt;"&amp;B97,Rohdaten!$B$1:'Rohdaten'!$B$65536)</f>
        <v>0</v>
      </c>
      <c r="K97" s="45"/>
      <c r="L97" s="45"/>
      <c r="N97" s="69"/>
    </row>
    <row r="98" spans="1:14" x14ac:dyDescent="0.2">
      <c r="A98" s="56">
        <f t="shared" si="6"/>
        <v>0.01</v>
      </c>
      <c r="B98" s="68"/>
      <c r="C98" s="57">
        <f>+IF(H98-SUM(C$2:C97)&gt;0,H98-SUM(C$2:C97),0)</f>
        <v>0</v>
      </c>
      <c r="D98" s="58">
        <f t="shared" si="7"/>
        <v>0</v>
      </c>
      <c r="E98" s="59">
        <f>+IF(C98=0,0,I98-SUM(E$2:E97))</f>
        <v>0</v>
      </c>
      <c r="F98" s="60">
        <f t="shared" si="5"/>
        <v>0</v>
      </c>
      <c r="H98" s="52">
        <f>+COUNTIF(Rohdaten!$B$1:'Rohdaten'!$B$65536,"&lt;"&amp;B98)</f>
        <v>0</v>
      </c>
      <c r="I98" s="53">
        <f>+SUMIF(Rohdaten!$B$1:'Rohdaten'!$B$65536,"&lt;"&amp;B98,Rohdaten!$B$1:'Rohdaten'!$B$65536)</f>
        <v>0</v>
      </c>
      <c r="K98" s="45"/>
      <c r="L98" s="45"/>
      <c r="N98" s="69"/>
    </row>
    <row r="99" spans="1:14" x14ac:dyDescent="0.2">
      <c r="A99" s="56">
        <f t="shared" si="6"/>
        <v>0.01</v>
      </c>
      <c r="B99" s="68"/>
      <c r="C99" s="57">
        <f>+IF(H99-SUM(C$2:C98)&gt;0,H99-SUM(C$2:C98),0)</f>
        <v>0</v>
      </c>
      <c r="D99" s="58">
        <f t="shared" si="7"/>
        <v>0</v>
      </c>
      <c r="E99" s="59">
        <f>+IF(C99=0,0,I99-SUM(E$2:E98))</f>
        <v>0</v>
      </c>
      <c r="F99" s="60">
        <f t="shared" si="5"/>
        <v>0</v>
      </c>
      <c r="H99" s="52">
        <f>+COUNTIF(Rohdaten!$B$1:'Rohdaten'!$B$65536,"&lt;"&amp;B99)</f>
        <v>0</v>
      </c>
      <c r="I99" s="53">
        <f>+SUMIF(Rohdaten!$B$1:'Rohdaten'!$B$65536,"&lt;"&amp;B99,Rohdaten!$B$1:'Rohdaten'!$B$65536)</f>
        <v>0</v>
      </c>
      <c r="K99" s="45"/>
      <c r="L99" s="45"/>
      <c r="N99" s="69"/>
    </row>
    <row r="100" spans="1:14" x14ac:dyDescent="0.2">
      <c r="A100" s="56">
        <f t="shared" si="6"/>
        <v>0.01</v>
      </c>
      <c r="B100" s="68"/>
      <c r="C100" s="57">
        <f>+IF(H100-SUM(C$2:C99)&gt;0,H100-SUM(C$2:C99),0)</f>
        <v>0</v>
      </c>
      <c r="D100" s="58">
        <f t="shared" si="7"/>
        <v>0</v>
      </c>
      <c r="E100" s="59">
        <f>+IF(C100=0,0,I100-SUM(E$2:E99))</f>
        <v>0</v>
      </c>
      <c r="F100" s="60">
        <f t="shared" si="5"/>
        <v>0</v>
      </c>
      <c r="H100" s="52">
        <f>+COUNTIF(Rohdaten!$B$1:'Rohdaten'!$B$65536,"&lt;"&amp;B100)</f>
        <v>0</v>
      </c>
      <c r="I100" s="53">
        <f>+SUMIF(Rohdaten!$B$1:'Rohdaten'!$B$65536,"&lt;"&amp;B100,Rohdaten!$B$1:'Rohdaten'!$B$65536)</f>
        <v>0</v>
      </c>
      <c r="K100" s="45"/>
      <c r="L100" s="45"/>
      <c r="N100" s="69"/>
    </row>
    <row r="101" spans="1:14" x14ac:dyDescent="0.2">
      <c r="A101" s="56">
        <f t="shared" si="6"/>
        <v>0.01</v>
      </c>
      <c r="B101" s="68"/>
      <c r="C101" s="57">
        <f>+IF(H101-SUM(C$2:C100)&gt;0,H101-SUM(C$2:C100),0)</f>
        <v>0</v>
      </c>
      <c r="D101" s="58">
        <f t="shared" si="7"/>
        <v>0</v>
      </c>
      <c r="E101" s="59">
        <f>+IF(C101=0,0,I101-SUM(E$2:E100))</f>
        <v>0</v>
      </c>
      <c r="F101" s="60">
        <f t="shared" si="5"/>
        <v>0</v>
      </c>
      <c r="H101" s="52">
        <f>+COUNTIF(Rohdaten!$B$1:'Rohdaten'!$B$65536,"&lt;"&amp;B101)</f>
        <v>0</v>
      </c>
      <c r="I101" s="53">
        <f>+SUMIF(Rohdaten!$B$1:'Rohdaten'!$B$65536,"&lt;"&amp;B101,Rohdaten!$B$1:'Rohdaten'!$B$65536)</f>
        <v>0</v>
      </c>
      <c r="K101" s="45"/>
      <c r="L101" s="45"/>
      <c r="N101" s="69"/>
    </row>
    <row r="102" spans="1:14" x14ac:dyDescent="0.2">
      <c r="A102" s="56">
        <f t="shared" si="6"/>
        <v>0.01</v>
      </c>
      <c r="B102" s="68"/>
      <c r="C102" s="57">
        <f>+IF(H102-SUM(C$2:C101)&gt;0,H102-SUM(C$2:C101),0)</f>
        <v>0</v>
      </c>
      <c r="D102" s="58">
        <f t="shared" si="7"/>
        <v>0</v>
      </c>
      <c r="E102" s="59">
        <f>+IF(C102=0,0,I102-SUM(E$2:E101))</f>
        <v>0</v>
      </c>
      <c r="F102" s="60">
        <f t="shared" si="5"/>
        <v>0</v>
      </c>
      <c r="H102" s="52">
        <f>+COUNTIF(Rohdaten!$B$1:'Rohdaten'!$B$65536,"&lt;"&amp;B102)</f>
        <v>0</v>
      </c>
      <c r="I102" s="53">
        <f>+SUMIF(Rohdaten!$B$1:'Rohdaten'!$B$65536,"&lt;"&amp;B102,Rohdaten!$B$1:'Rohdaten'!$B$65536)</f>
        <v>0</v>
      </c>
      <c r="K102" s="45"/>
      <c r="L102" s="45"/>
      <c r="N102" s="69"/>
    </row>
    <row r="103" spans="1:14" x14ac:dyDescent="0.2">
      <c r="A103" s="56">
        <f t="shared" si="6"/>
        <v>0.01</v>
      </c>
      <c r="B103" s="68"/>
      <c r="C103" s="57">
        <f>+IF(H103-SUM(C$2:C102)&gt;0,H103-SUM(C$2:C102),0)</f>
        <v>0</v>
      </c>
      <c r="D103" s="58">
        <f t="shared" si="7"/>
        <v>0</v>
      </c>
      <c r="E103" s="59">
        <f>+IF(C103=0,0,I103-SUM(E$2:E102))</f>
        <v>0</v>
      </c>
      <c r="F103" s="60">
        <f t="shared" si="5"/>
        <v>0</v>
      </c>
      <c r="H103" s="52">
        <f>+COUNTIF(Rohdaten!$B$1:'Rohdaten'!$B$65536,"&lt;"&amp;B103)</f>
        <v>0</v>
      </c>
      <c r="I103" s="53">
        <f>+SUMIF(Rohdaten!$B$1:'Rohdaten'!$B$65536,"&lt;"&amp;B103,Rohdaten!$B$1:'Rohdaten'!$B$65536)</f>
        <v>0</v>
      </c>
      <c r="K103" s="45"/>
      <c r="L103" s="45"/>
      <c r="N103" s="69"/>
    </row>
    <row r="104" spans="1:14" x14ac:dyDescent="0.2">
      <c r="A104" s="56">
        <f t="shared" si="6"/>
        <v>0.01</v>
      </c>
      <c r="B104" s="68"/>
      <c r="C104" s="57">
        <f>+IF(H104-SUM(C$2:C103)&gt;0,H104-SUM(C$2:C103),0)</f>
        <v>0</v>
      </c>
      <c r="D104" s="58">
        <f t="shared" si="7"/>
        <v>0</v>
      </c>
      <c r="E104" s="59">
        <f>+IF(C104=0,0,I104-SUM(E$2:E103))</f>
        <v>0</v>
      </c>
      <c r="F104" s="60">
        <f t="shared" si="5"/>
        <v>0</v>
      </c>
      <c r="H104" s="52">
        <f>+COUNTIF(Rohdaten!$B$1:'Rohdaten'!$B$65536,"&lt;"&amp;B104)</f>
        <v>0</v>
      </c>
      <c r="I104" s="53">
        <f>+SUMIF(Rohdaten!$B$1:'Rohdaten'!$B$65536,"&lt;"&amp;B104,Rohdaten!$B$1:'Rohdaten'!$B$65536)</f>
        <v>0</v>
      </c>
      <c r="K104" s="45"/>
      <c r="L104" s="45"/>
      <c r="N104" s="69"/>
    </row>
    <row r="105" spans="1:14" x14ac:dyDescent="0.2">
      <c r="A105" s="56">
        <f t="shared" si="6"/>
        <v>0.01</v>
      </c>
      <c r="B105" s="68"/>
      <c r="C105" s="57">
        <f>+IF(H105-SUM(C$2:C104)&gt;0,H105-SUM(C$2:C104),0)</f>
        <v>0</v>
      </c>
      <c r="D105" s="58">
        <f t="shared" si="7"/>
        <v>0</v>
      </c>
      <c r="E105" s="59">
        <f>+IF(C105=0,0,I105-SUM(E$2:E104))</f>
        <v>0</v>
      </c>
      <c r="F105" s="60">
        <f t="shared" si="5"/>
        <v>0</v>
      </c>
      <c r="H105" s="52">
        <f>+COUNTIF(Rohdaten!$B$1:'Rohdaten'!$B$65536,"&lt;"&amp;B105)</f>
        <v>0</v>
      </c>
      <c r="I105" s="53">
        <f>+SUMIF(Rohdaten!$B$1:'Rohdaten'!$B$65536,"&lt;"&amp;B105,Rohdaten!$B$1:'Rohdaten'!$B$65536)</f>
        <v>0</v>
      </c>
      <c r="K105" s="45"/>
      <c r="L105" s="45"/>
      <c r="N105" s="69"/>
    </row>
    <row r="106" spans="1:14" x14ac:dyDescent="0.2">
      <c r="A106" s="56">
        <f t="shared" si="6"/>
        <v>0.01</v>
      </c>
      <c r="B106" s="68"/>
      <c r="C106" s="57">
        <f>+IF(H106-SUM(C$2:C105)&gt;0,H106-SUM(C$2:C105),0)</f>
        <v>0</v>
      </c>
      <c r="D106" s="58">
        <f t="shared" si="7"/>
        <v>0</v>
      </c>
      <c r="E106" s="59">
        <f>+IF(C106=0,0,I106-SUM(E$2:E105))</f>
        <v>0</v>
      </c>
      <c r="F106" s="60">
        <f t="shared" si="5"/>
        <v>0</v>
      </c>
      <c r="H106" s="52">
        <f>+COUNTIF(Rohdaten!$B$1:'Rohdaten'!$B$65536,"&lt;"&amp;B106)</f>
        <v>0</v>
      </c>
      <c r="I106" s="53">
        <f>+SUMIF(Rohdaten!$B$1:'Rohdaten'!$B$65536,"&lt;"&amp;B106,Rohdaten!$B$1:'Rohdaten'!$B$65536)</f>
        <v>0</v>
      </c>
      <c r="K106" s="45"/>
      <c r="L106" s="45"/>
      <c r="N106" s="69"/>
    </row>
    <row r="107" spans="1:14" x14ac:dyDescent="0.2">
      <c r="A107" s="56">
        <f t="shared" si="6"/>
        <v>0.01</v>
      </c>
      <c r="B107" s="68"/>
      <c r="C107" s="57">
        <f>+IF(H107-SUM(C$2:C106)&gt;0,H107-SUM(C$2:C106),0)</f>
        <v>0</v>
      </c>
      <c r="D107" s="58">
        <f t="shared" si="7"/>
        <v>0</v>
      </c>
      <c r="E107" s="59">
        <f>+IF(C107=0,0,I107-SUM(E$2:E106))</f>
        <v>0</v>
      </c>
      <c r="F107" s="60">
        <f t="shared" si="5"/>
        <v>0</v>
      </c>
      <c r="H107" s="52">
        <f>+COUNTIF(Rohdaten!$B$1:'Rohdaten'!$B$65536,"&lt;"&amp;B107)</f>
        <v>0</v>
      </c>
      <c r="I107" s="53">
        <f>+SUMIF(Rohdaten!$B$1:'Rohdaten'!$B$65536,"&lt;"&amp;B107,Rohdaten!$B$1:'Rohdaten'!$B$65536)</f>
        <v>0</v>
      </c>
      <c r="K107" s="45"/>
      <c r="L107" s="45"/>
      <c r="N107" s="69"/>
    </row>
    <row r="108" spans="1:14" x14ac:dyDescent="0.2">
      <c r="A108" s="56">
        <f t="shared" si="6"/>
        <v>0.01</v>
      </c>
      <c r="B108" s="68"/>
      <c r="C108" s="57">
        <f>+IF(H108-SUM(C$2:C107)&gt;0,H108-SUM(C$2:C107),0)</f>
        <v>0</v>
      </c>
      <c r="D108" s="58">
        <f t="shared" si="7"/>
        <v>0</v>
      </c>
      <c r="E108" s="59">
        <f>+IF(C108=0,0,I108-SUM(E$2:E107))</f>
        <v>0</v>
      </c>
      <c r="F108" s="60">
        <f t="shared" si="5"/>
        <v>0</v>
      </c>
      <c r="H108" s="52">
        <f>+COUNTIF(Rohdaten!$B$1:'Rohdaten'!$B$65536,"&lt;"&amp;B108)</f>
        <v>0</v>
      </c>
      <c r="I108" s="53">
        <f>+SUMIF(Rohdaten!$B$1:'Rohdaten'!$B$65536,"&lt;"&amp;B108,Rohdaten!$B$1:'Rohdaten'!$B$65536)</f>
        <v>0</v>
      </c>
      <c r="K108" s="45"/>
      <c r="L108" s="45"/>
      <c r="N108" s="69"/>
    </row>
    <row r="109" spans="1:14" x14ac:dyDescent="0.2">
      <c r="A109" s="56">
        <f t="shared" si="6"/>
        <v>0.01</v>
      </c>
      <c r="B109" s="68"/>
      <c r="C109" s="57">
        <f>+IF(H109-SUM(C$2:C108)&gt;0,H109-SUM(C$2:C108),0)</f>
        <v>0</v>
      </c>
      <c r="D109" s="58">
        <f t="shared" si="7"/>
        <v>0</v>
      </c>
      <c r="E109" s="59">
        <f>+IF(C109=0,0,I109-SUM(E$2:E108))</f>
        <v>0</v>
      </c>
      <c r="F109" s="60">
        <f t="shared" si="5"/>
        <v>0</v>
      </c>
      <c r="H109" s="52">
        <f>+COUNTIF(Rohdaten!$B$1:'Rohdaten'!$B$65536,"&lt;"&amp;B109)</f>
        <v>0</v>
      </c>
      <c r="I109" s="53">
        <f>+SUMIF(Rohdaten!$B$1:'Rohdaten'!$B$65536,"&lt;"&amp;B109,Rohdaten!$B$1:'Rohdaten'!$B$65536)</f>
        <v>0</v>
      </c>
      <c r="K109" s="45"/>
      <c r="L109" s="45"/>
      <c r="N109" s="69"/>
    </row>
    <row r="110" spans="1:14" x14ac:dyDescent="0.2">
      <c r="A110" s="56">
        <f t="shared" si="6"/>
        <v>0.01</v>
      </c>
      <c r="B110" s="68"/>
      <c r="C110" s="57">
        <f>+IF(H110-SUM(C$2:C109)&gt;0,H110-SUM(C$2:C109),0)</f>
        <v>0</v>
      </c>
      <c r="D110" s="58">
        <f t="shared" si="7"/>
        <v>0</v>
      </c>
      <c r="E110" s="59">
        <f>+IF(C110=0,0,I110-SUM(E$2:E109))</f>
        <v>0</v>
      </c>
      <c r="F110" s="60">
        <f t="shared" si="5"/>
        <v>0</v>
      </c>
      <c r="H110" s="52">
        <f>+COUNTIF(Rohdaten!$B$1:'Rohdaten'!$B$65536,"&lt;"&amp;B110)</f>
        <v>0</v>
      </c>
      <c r="I110" s="53">
        <f>+SUMIF(Rohdaten!$B$1:'Rohdaten'!$B$65536,"&lt;"&amp;B110,Rohdaten!$B$1:'Rohdaten'!$B$65536)</f>
        <v>0</v>
      </c>
      <c r="K110" s="45"/>
      <c r="L110" s="45"/>
      <c r="N110" s="69"/>
    </row>
    <row r="111" spans="1:14" x14ac:dyDescent="0.2">
      <c r="A111" s="56">
        <f t="shared" si="6"/>
        <v>0.01</v>
      </c>
      <c r="B111" s="68"/>
      <c r="C111" s="57">
        <f>+IF(H111-SUM(C$2:C110)&gt;0,H111-SUM(C$2:C110),0)</f>
        <v>0</v>
      </c>
      <c r="D111" s="58">
        <f t="shared" si="7"/>
        <v>0</v>
      </c>
      <c r="E111" s="59">
        <f>+IF(C111=0,0,I111-SUM(E$2:E110))</f>
        <v>0</v>
      </c>
      <c r="F111" s="60">
        <f t="shared" si="5"/>
        <v>0</v>
      </c>
      <c r="H111" s="52">
        <f>+COUNTIF(Rohdaten!$B$1:'Rohdaten'!$B$65536,"&lt;"&amp;B111)</f>
        <v>0</v>
      </c>
      <c r="I111" s="53">
        <f>+SUMIF(Rohdaten!$B$1:'Rohdaten'!$B$65536,"&lt;"&amp;B111,Rohdaten!$B$1:'Rohdaten'!$B$65536)</f>
        <v>0</v>
      </c>
      <c r="K111" s="45"/>
      <c r="L111" s="45"/>
      <c r="N111" s="69"/>
    </row>
    <row r="112" spans="1:14" x14ac:dyDescent="0.2">
      <c r="A112" s="56">
        <f t="shared" si="6"/>
        <v>0.01</v>
      </c>
      <c r="B112" s="68"/>
      <c r="C112" s="57">
        <f>+IF(H112-SUM(C$2:C111)&gt;0,H112-SUM(C$2:C111),0)</f>
        <v>0</v>
      </c>
      <c r="D112" s="58">
        <f t="shared" si="7"/>
        <v>0</v>
      </c>
      <c r="E112" s="59">
        <f>+IF(C112=0,0,I112-SUM(E$2:E111))</f>
        <v>0</v>
      </c>
      <c r="F112" s="60">
        <f t="shared" si="5"/>
        <v>0</v>
      </c>
      <c r="H112" s="52">
        <f>+COUNTIF(Rohdaten!$B$1:'Rohdaten'!$B$65536,"&lt;"&amp;B112)</f>
        <v>0</v>
      </c>
      <c r="I112" s="53">
        <f>+SUMIF(Rohdaten!$B$1:'Rohdaten'!$B$65536,"&lt;"&amp;B112,Rohdaten!$B$1:'Rohdaten'!$B$65536)</f>
        <v>0</v>
      </c>
      <c r="K112" s="45"/>
      <c r="L112" s="45"/>
      <c r="N112" s="69"/>
    </row>
    <row r="113" spans="1:14" x14ac:dyDescent="0.2">
      <c r="A113" s="56">
        <f t="shared" si="6"/>
        <v>0.01</v>
      </c>
      <c r="B113" s="68"/>
      <c r="C113" s="57">
        <f>+IF(H113-SUM(C$2:C112)&gt;0,H113-SUM(C$2:C112),0)</f>
        <v>0</v>
      </c>
      <c r="D113" s="58">
        <f t="shared" si="7"/>
        <v>0</v>
      </c>
      <c r="E113" s="59">
        <f>+IF(C113=0,0,I113-SUM(E$2:E112))</f>
        <v>0</v>
      </c>
      <c r="F113" s="60">
        <f t="shared" si="5"/>
        <v>0</v>
      </c>
      <c r="H113" s="52">
        <f>+COUNTIF(Rohdaten!$B$1:'Rohdaten'!$B$65536,"&lt;"&amp;B113)</f>
        <v>0</v>
      </c>
      <c r="I113" s="53">
        <f>+SUMIF(Rohdaten!$B$1:'Rohdaten'!$B$65536,"&lt;"&amp;B113,Rohdaten!$B$1:'Rohdaten'!$B$65536)</f>
        <v>0</v>
      </c>
      <c r="K113" s="45"/>
      <c r="L113" s="45"/>
      <c r="N113" s="69"/>
    </row>
    <row r="114" spans="1:14" x14ac:dyDescent="0.2">
      <c r="A114" s="56">
        <f t="shared" si="6"/>
        <v>0.01</v>
      </c>
      <c r="B114" s="68"/>
      <c r="C114" s="57">
        <f>+IF(H114-SUM(C$2:C113)&gt;0,H114-SUM(C$2:C113),0)</f>
        <v>0</v>
      </c>
      <c r="D114" s="58">
        <f t="shared" si="7"/>
        <v>0</v>
      </c>
      <c r="E114" s="59">
        <f>+IF(C114=0,0,I114-SUM(E$2:E113))</f>
        <v>0</v>
      </c>
      <c r="F114" s="60">
        <f t="shared" si="5"/>
        <v>0</v>
      </c>
      <c r="H114" s="52">
        <f>+COUNTIF(Rohdaten!$B$1:'Rohdaten'!$B$65536,"&lt;"&amp;B114)</f>
        <v>0</v>
      </c>
      <c r="I114" s="53">
        <f>+SUMIF(Rohdaten!$B$1:'Rohdaten'!$B$65536,"&lt;"&amp;B114,Rohdaten!$B$1:'Rohdaten'!$B$65536)</f>
        <v>0</v>
      </c>
      <c r="K114" s="45"/>
      <c r="L114" s="45"/>
      <c r="N114" s="69"/>
    </row>
    <row r="115" spans="1:14" x14ac:dyDescent="0.2">
      <c r="A115" s="56">
        <f t="shared" si="6"/>
        <v>0.01</v>
      </c>
      <c r="B115" s="68"/>
      <c r="C115" s="57">
        <f>+IF(H115-SUM(C$2:C114)&gt;0,H115-SUM(C$2:C114),0)</f>
        <v>0</v>
      </c>
      <c r="D115" s="58">
        <f t="shared" si="7"/>
        <v>0</v>
      </c>
      <c r="E115" s="59">
        <f>+IF(C115=0,0,I115-SUM(E$2:E114))</f>
        <v>0</v>
      </c>
      <c r="F115" s="60">
        <f t="shared" si="5"/>
        <v>0</v>
      </c>
      <c r="H115" s="52">
        <f>+COUNTIF(Rohdaten!$B$1:'Rohdaten'!$B$65536,"&lt;"&amp;B115)</f>
        <v>0</v>
      </c>
      <c r="I115" s="53">
        <f>+SUMIF(Rohdaten!$B$1:'Rohdaten'!$B$65536,"&lt;"&amp;B115,Rohdaten!$B$1:'Rohdaten'!$B$65536)</f>
        <v>0</v>
      </c>
      <c r="K115" s="45"/>
      <c r="L115" s="45"/>
      <c r="N115" s="69"/>
    </row>
    <row r="116" spans="1:14" x14ac:dyDescent="0.2">
      <c r="A116" s="56">
        <f t="shared" si="6"/>
        <v>0.01</v>
      </c>
      <c r="B116" s="68"/>
      <c r="C116" s="57">
        <f>+IF(H116-SUM(C$2:C115)&gt;0,H116-SUM(C$2:C115),0)</f>
        <v>0</v>
      </c>
      <c r="D116" s="58">
        <f t="shared" si="7"/>
        <v>0</v>
      </c>
      <c r="E116" s="59">
        <f>+IF(C116=0,0,I116-SUM(E$2:E115))</f>
        <v>0</v>
      </c>
      <c r="F116" s="60">
        <f t="shared" si="5"/>
        <v>0</v>
      </c>
      <c r="H116" s="52">
        <f>+COUNTIF(Rohdaten!$B$1:'Rohdaten'!$B$65536,"&lt;"&amp;B116)</f>
        <v>0</v>
      </c>
      <c r="I116" s="53">
        <f>+SUMIF(Rohdaten!$B$1:'Rohdaten'!$B$65536,"&lt;"&amp;B116,Rohdaten!$B$1:'Rohdaten'!$B$65536)</f>
        <v>0</v>
      </c>
      <c r="K116" s="45"/>
      <c r="L116" s="45"/>
      <c r="N116" s="69"/>
    </row>
    <row r="117" spans="1:14" x14ac:dyDescent="0.2">
      <c r="A117" s="56">
        <f t="shared" si="6"/>
        <v>0.01</v>
      </c>
      <c r="B117" s="68"/>
      <c r="C117" s="57">
        <f>+IF(H117-SUM(C$2:C116)&gt;0,H117-SUM(C$2:C116),0)</f>
        <v>0</v>
      </c>
      <c r="D117" s="58">
        <f t="shared" si="7"/>
        <v>0</v>
      </c>
      <c r="E117" s="59">
        <f>+IF(C117=0,0,I117-SUM(E$2:E116))</f>
        <v>0</v>
      </c>
      <c r="F117" s="60">
        <f t="shared" si="5"/>
        <v>0</v>
      </c>
      <c r="H117" s="52">
        <f>+COUNTIF(Rohdaten!$B$1:'Rohdaten'!$B$65536,"&lt;"&amp;B117)</f>
        <v>0</v>
      </c>
      <c r="I117" s="53">
        <f>+SUMIF(Rohdaten!$B$1:'Rohdaten'!$B$65536,"&lt;"&amp;B117,Rohdaten!$B$1:'Rohdaten'!$B$65536)</f>
        <v>0</v>
      </c>
      <c r="K117" s="45"/>
      <c r="L117" s="45"/>
      <c r="N117" s="69"/>
    </row>
    <row r="118" spans="1:14" x14ac:dyDescent="0.2">
      <c r="A118" s="56">
        <f t="shared" si="6"/>
        <v>0.01</v>
      </c>
      <c r="B118" s="68"/>
      <c r="C118" s="57">
        <f>+IF(H118-SUM(C$2:C117)&gt;0,H118-SUM(C$2:C117),0)</f>
        <v>0</v>
      </c>
      <c r="D118" s="58">
        <f t="shared" si="7"/>
        <v>0</v>
      </c>
      <c r="E118" s="59">
        <f>+IF(C118=0,0,I118-SUM(E$2:E117))</f>
        <v>0</v>
      </c>
      <c r="F118" s="60">
        <f t="shared" si="5"/>
        <v>0</v>
      </c>
      <c r="H118" s="52">
        <f>+COUNTIF(Rohdaten!$B$1:'Rohdaten'!$B$65536,"&lt;"&amp;B118)</f>
        <v>0</v>
      </c>
      <c r="I118" s="53">
        <f>+SUMIF(Rohdaten!$B$1:'Rohdaten'!$B$65536,"&lt;"&amp;B118,Rohdaten!$B$1:'Rohdaten'!$B$65536)</f>
        <v>0</v>
      </c>
      <c r="K118" s="45"/>
      <c r="L118" s="45"/>
      <c r="N118" s="69"/>
    </row>
    <row r="119" spans="1:14" x14ac:dyDescent="0.2">
      <c r="A119" s="56">
        <f t="shared" si="6"/>
        <v>0.01</v>
      </c>
      <c r="B119" s="68"/>
      <c r="C119" s="57">
        <f>+IF(H119-SUM(C$2:C118)&gt;0,H119-SUM(C$2:C118),0)</f>
        <v>0</v>
      </c>
      <c r="D119" s="58">
        <f t="shared" si="7"/>
        <v>0</v>
      </c>
      <c r="E119" s="59">
        <f>+IF(C119=0,0,I119-SUM(E$2:E118))</f>
        <v>0</v>
      </c>
      <c r="F119" s="60">
        <f t="shared" si="5"/>
        <v>0</v>
      </c>
      <c r="H119" s="52">
        <f>+COUNTIF(Rohdaten!$B$1:'Rohdaten'!$B$65536,"&lt;"&amp;B119)</f>
        <v>0</v>
      </c>
      <c r="I119" s="53">
        <f>+SUMIF(Rohdaten!$B$1:'Rohdaten'!$B$65536,"&lt;"&amp;B119,Rohdaten!$B$1:'Rohdaten'!$B$65536)</f>
        <v>0</v>
      </c>
      <c r="K119" s="45"/>
      <c r="L119" s="45"/>
      <c r="N119" s="69"/>
    </row>
    <row r="120" spans="1:14" x14ac:dyDescent="0.2">
      <c r="A120" s="56">
        <f t="shared" si="6"/>
        <v>0.01</v>
      </c>
      <c r="B120" s="68"/>
      <c r="C120" s="57">
        <f>+IF(H120-SUM(C$2:C119)&gt;0,H120-SUM(C$2:C119),0)</f>
        <v>0</v>
      </c>
      <c r="D120" s="58">
        <f t="shared" si="7"/>
        <v>0</v>
      </c>
      <c r="E120" s="59">
        <f>+IF(C120=0,0,I120-SUM(E$2:E119))</f>
        <v>0</v>
      </c>
      <c r="F120" s="60">
        <f t="shared" si="5"/>
        <v>0</v>
      </c>
      <c r="H120" s="52">
        <f>+COUNTIF(Rohdaten!$B$1:'Rohdaten'!$B$65536,"&lt;"&amp;B120)</f>
        <v>0</v>
      </c>
      <c r="I120" s="53">
        <f>+SUMIF(Rohdaten!$B$1:'Rohdaten'!$B$65536,"&lt;"&amp;B120,Rohdaten!$B$1:'Rohdaten'!$B$65536)</f>
        <v>0</v>
      </c>
      <c r="K120" s="45"/>
      <c r="L120" s="45"/>
      <c r="N120" s="69"/>
    </row>
    <row r="121" spans="1:14" x14ac:dyDescent="0.2">
      <c r="A121" s="56">
        <f t="shared" si="6"/>
        <v>0.01</v>
      </c>
      <c r="B121" s="68"/>
      <c r="C121" s="57">
        <f>+IF(H121-SUM(C$2:C120)&gt;0,H121-SUM(C$2:C120),0)</f>
        <v>0</v>
      </c>
      <c r="D121" s="58">
        <f t="shared" si="7"/>
        <v>0</v>
      </c>
      <c r="E121" s="59">
        <f>+IF(C121=0,0,I121-SUM(E$2:E120))</f>
        <v>0</v>
      </c>
      <c r="F121" s="60">
        <f t="shared" si="5"/>
        <v>0</v>
      </c>
      <c r="H121" s="52">
        <f>+COUNTIF(Rohdaten!$B$1:'Rohdaten'!$B$65536,"&lt;"&amp;B121)</f>
        <v>0</v>
      </c>
      <c r="I121" s="53">
        <f>+SUMIF(Rohdaten!$B$1:'Rohdaten'!$B$65536,"&lt;"&amp;B121,Rohdaten!$B$1:'Rohdaten'!$B$65536)</f>
        <v>0</v>
      </c>
      <c r="K121" s="45"/>
      <c r="L121" s="45"/>
      <c r="N121" s="69"/>
    </row>
    <row r="122" spans="1:14" x14ac:dyDescent="0.2">
      <c r="A122" s="56">
        <f t="shared" si="6"/>
        <v>0.01</v>
      </c>
      <c r="B122" s="68"/>
      <c r="C122" s="57">
        <f>+IF(H122-SUM(C$2:C121)&gt;0,H122-SUM(C$2:C121),0)</f>
        <v>0</v>
      </c>
      <c r="D122" s="58">
        <f t="shared" si="7"/>
        <v>0</v>
      </c>
      <c r="E122" s="59">
        <f>+IF(C122=0,0,I122-SUM(E$2:E121))</f>
        <v>0</v>
      </c>
      <c r="F122" s="60">
        <f t="shared" si="5"/>
        <v>0</v>
      </c>
      <c r="H122" s="52">
        <f>+COUNTIF(Rohdaten!$B$1:'Rohdaten'!$B$65536,"&lt;"&amp;B122)</f>
        <v>0</v>
      </c>
      <c r="I122" s="53">
        <f>+SUMIF(Rohdaten!$B$1:'Rohdaten'!$B$65536,"&lt;"&amp;B122,Rohdaten!$B$1:'Rohdaten'!$B$65536)</f>
        <v>0</v>
      </c>
      <c r="K122" s="45"/>
      <c r="L122" s="45"/>
      <c r="N122" s="69"/>
    </row>
    <row r="123" spans="1:14" x14ac:dyDescent="0.2">
      <c r="A123" s="56">
        <f t="shared" si="6"/>
        <v>0.01</v>
      </c>
      <c r="B123" s="68"/>
      <c r="C123" s="57">
        <f>+IF(H123-SUM(C$2:C122)&gt;0,H123-SUM(C$2:C122),0)</f>
        <v>0</v>
      </c>
      <c r="D123" s="58">
        <f t="shared" si="7"/>
        <v>0</v>
      </c>
      <c r="E123" s="59">
        <f>+IF(C123=0,0,I123-SUM(E$2:E122))</f>
        <v>0</v>
      </c>
      <c r="F123" s="60">
        <f t="shared" si="5"/>
        <v>0</v>
      </c>
      <c r="H123" s="52">
        <f>+COUNTIF(Rohdaten!$B$1:'Rohdaten'!$B$65536,"&lt;"&amp;B123)</f>
        <v>0</v>
      </c>
      <c r="I123" s="53">
        <f>+SUMIF(Rohdaten!$B$1:'Rohdaten'!$B$65536,"&lt;"&amp;B123,Rohdaten!$B$1:'Rohdaten'!$B$65536)</f>
        <v>0</v>
      </c>
      <c r="K123" s="45"/>
      <c r="L123" s="45"/>
      <c r="N123" s="69"/>
    </row>
    <row r="124" spans="1:14" x14ac:dyDescent="0.2">
      <c r="A124" s="56">
        <f t="shared" si="6"/>
        <v>0.01</v>
      </c>
      <c r="B124" s="68"/>
      <c r="C124" s="57">
        <f>+IF(H124-SUM(C$2:C123)&gt;0,H124-SUM(C$2:C123),0)</f>
        <v>0</v>
      </c>
      <c r="D124" s="58">
        <f t="shared" si="7"/>
        <v>0</v>
      </c>
      <c r="E124" s="59">
        <f>+IF(C124=0,0,I124-SUM(E$2:E123))</f>
        <v>0</v>
      </c>
      <c r="F124" s="60">
        <f t="shared" si="5"/>
        <v>0</v>
      </c>
      <c r="H124" s="52">
        <f>+COUNTIF(Rohdaten!$B$1:'Rohdaten'!$B$65536,"&lt;"&amp;B124)</f>
        <v>0</v>
      </c>
      <c r="I124" s="53">
        <f>+SUMIF(Rohdaten!$B$1:'Rohdaten'!$B$65536,"&lt;"&amp;B124,Rohdaten!$B$1:'Rohdaten'!$B$65536)</f>
        <v>0</v>
      </c>
      <c r="K124" s="45"/>
      <c r="L124" s="45"/>
      <c r="N124" s="69"/>
    </row>
    <row r="125" spans="1:14" x14ac:dyDescent="0.2">
      <c r="A125" s="56">
        <f t="shared" si="6"/>
        <v>0.01</v>
      </c>
      <c r="B125" s="68"/>
      <c r="C125" s="57">
        <f>+IF(H125-SUM(C$2:C124)&gt;0,H125-SUM(C$2:C124),0)</f>
        <v>0</v>
      </c>
      <c r="D125" s="58">
        <f t="shared" si="7"/>
        <v>0</v>
      </c>
      <c r="E125" s="59">
        <f>+IF(C125=0,0,I125-SUM(E$2:E124))</f>
        <v>0</v>
      </c>
      <c r="F125" s="60">
        <f t="shared" si="5"/>
        <v>0</v>
      </c>
      <c r="H125" s="52">
        <f>+COUNTIF(Rohdaten!$B$1:'Rohdaten'!$B$65536,"&lt;"&amp;B125)</f>
        <v>0</v>
      </c>
      <c r="I125" s="53">
        <f>+SUMIF(Rohdaten!$B$1:'Rohdaten'!$B$65536,"&lt;"&amp;B125,Rohdaten!$B$1:'Rohdaten'!$B$65536)</f>
        <v>0</v>
      </c>
      <c r="K125" s="45"/>
      <c r="L125" s="45"/>
      <c r="N125" s="69"/>
    </row>
    <row r="126" spans="1:14" x14ac:dyDescent="0.2">
      <c r="A126" s="56">
        <f t="shared" si="6"/>
        <v>0.01</v>
      </c>
      <c r="B126" s="68"/>
      <c r="C126" s="57">
        <f>+IF(H126-SUM(C$2:C125)&gt;0,H126-SUM(C$2:C125),0)</f>
        <v>0</v>
      </c>
      <c r="D126" s="58">
        <f t="shared" si="7"/>
        <v>0</v>
      </c>
      <c r="E126" s="59">
        <f>+IF(C126=0,0,I126-SUM(E$2:E125))</f>
        <v>0</v>
      </c>
      <c r="F126" s="60">
        <f t="shared" si="5"/>
        <v>0</v>
      </c>
      <c r="H126" s="52">
        <f>+COUNTIF(Rohdaten!$B$1:'Rohdaten'!$B$65536,"&lt;"&amp;B126)</f>
        <v>0</v>
      </c>
      <c r="I126" s="53">
        <f>+SUMIF(Rohdaten!$B$1:'Rohdaten'!$B$65536,"&lt;"&amp;B126,Rohdaten!$B$1:'Rohdaten'!$B$65536)</f>
        <v>0</v>
      </c>
      <c r="K126" s="45"/>
      <c r="L126" s="45"/>
      <c r="N126" s="69"/>
    </row>
    <row r="127" spans="1:14" x14ac:dyDescent="0.2">
      <c r="A127" s="56">
        <f t="shared" si="6"/>
        <v>0.01</v>
      </c>
      <c r="B127" s="68"/>
      <c r="C127" s="57">
        <f>+IF(H127-SUM(C$2:C126)&gt;0,H127-SUM(C$2:C126),0)</f>
        <v>0</v>
      </c>
      <c r="D127" s="58">
        <f t="shared" si="7"/>
        <v>0</v>
      </c>
      <c r="E127" s="59">
        <f>+IF(C127=0,0,I127-SUM(E$2:E126))</f>
        <v>0</v>
      </c>
      <c r="F127" s="60">
        <f t="shared" si="5"/>
        <v>0</v>
      </c>
      <c r="H127" s="52">
        <f>+COUNTIF(Rohdaten!$B$1:'Rohdaten'!$B$65536,"&lt;"&amp;B127)</f>
        <v>0</v>
      </c>
      <c r="I127" s="53">
        <f>+SUMIF(Rohdaten!$B$1:'Rohdaten'!$B$65536,"&lt;"&amp;B127,Rohdaten!$B$1:'Rohdaten'!$B$65536)</f>
        <v>0</v>
      </c>
      <c r="K127" s="45"/>
      <c r="L127" s="45"/>
      <c r="N127" s="69"/>
    </row>
    <row r="128" spans="1:14" x14ac:dyDescent="0.2">
      <c r="A128" s="56">
        <f t="shared" si="6"/>
        <v>0.01</v>
      </c>
      <c r="B128" s="68"/>
      <c r="C128" s="57">
        <f>+IF(H128-SUM(C$2:C127)&gt;0,H128-SUM(C$2:C127),0)</f>
        <v>0</v>
      </c>
      <c r="D128" s="58">
        <f t="shared" si="7"/>
        <v>0</v>
      </c>
      <c r="E128" s="59">
        <f>+IF(C128=0,0,I128-SUM(E$2:E127))</f>
        <v>0</v>
      </c>
      <c r="F128" s="60">
        <f t="shared" si="5"/>
        <v>0</v>
      </c>
      <c r="H128" s="52">
        <f>+COUNTIF(Rohdaten!$B$1:'Rohdaten'!$B$65536,"&lt;"&amp;B128)</f>
        <v>0</v>
      </c>
      <c r="I128" s="53">
        <f>+SUMIF(Rohdaten!$B$1:'Rohdaten'!$B$65536,"&lt;"&amp;B128,Rohdaten!$B$1:'Rohdaten'!$B$65536)</f>
        <v>0</v>
      </c>
      <c r="K128" s="45"/>
      <c r="L128" s="45"/>
      <c r="N128" s="69"/>
    </row>
    <row r="129" spans="1:14" x14ac:dyDescent="0.2">
      <c r="A129" s="56">
        <f t="shared" si="6"/>
        <v>0.01</v>
      </c>
      <c r="B129" s="68"/>
      <c r="C129" s="57">
        <f>+IF(H129-SUM(C$2:C128)&gt;0,H129-SUM(C$2:C128),0)</f>
        <v>0</v>
      </c>
      <c r="D129" s="58">
        <f t="shared" si="7"/>
        <v>0</v>
      </c>
      <c r="E129" s="59">
        <f>+IF(C129=0,0,I129-SUM(E$2:E128))</f>
        <v>0</v>
      </c>
      <c r="F129" s="60">
        <f t="shared" si="5"/>
        <v>0</v>
      </c>
      <c r="H129" s="52">
        <f>+COUNTIF(Rohdaten!$B$1:'Rohdaten'!$B$65536,"&lt;"&amp;B129)</f>
        <v>0</v>
      </c>
      <c r="I129" s="53">
        <f>+SUMIF(Rohdaten!$B$1:'Rohdaten'!$B$65536,"&lt;"&amp;B129,Rohdaten!$B$1:'Rohdaten'!$B$65536)</f>
        <v>0</v>
      </c>
      <c r="K129" s="45"/>
      <c r="L129" s="45"/>
      <c r="N129" s="69"/>
    </row>
    <row r="130" spans="1:14" x14ac:dyDescent="0.2">
      <c r="A130" s="56">
        <f t="shared" si="6"/>
        <v>0.01</v>
      </c>
      <c r="B130" s="68"/>
      <c r="C130" s="57">
        <f>+IF(H130-SUM(C$2:C129)&gt;0,H130-SUM(C$2:C129),0)</f>
        <v>0</v>
      </c>
      <c r="D130" s="58">
        <f t="shared" si="7"/>
        <v>0</v>
      </c>
      <c r="E130" s="59">
        <f>+IF(C130=0,0,I130-SUM(E$2:E129))</f>
        <v>0</v>
      </c>
      <c r="F130" s="60">
        <f t="shared" ref="F130:F193" si="8">+E130/MAX($I:$I)</f>
        <v>0</v>
      </c>
      <c r="H130" s="52">
        <f>+COUNTIF(Rohdaten!$B$1:'Rohdaten'!$B$65536,"&lt;"&amp;B130)</f>
        <v>0</v>
      </c>
      <c r="I130" s="53">
        <f>+SUMIF(Rohdaten!$B$1:'Rohdaten'!$B$65536,"&lt;"&amp;B130,Rohdaten!$B$1:'Rohdaten'!$B$65536)</f>
        <v>0</v>
      </c>
      <c r="K130" s="45"/>
      <c r="L130" s="45"/>
      <c r="N130" s="69"/>
    </row>
    <row r="131" spans="1:14" x14ac:dyDescent="0.2">
      <c r="A131" s="56">
        <f t="shared" ref="A131:A194" si="9">+B130+0.01</f>
        <v>0.01</v>
      </c>
      <c r="B131" s="68"/>
      <c r="C131" s="57">
        <f>+IF(H131-SUM(C$2:C130)&gt;0,H131-SUM(C$2:C130),0)</f>
        <v>0</v>
      </c>
      <c r="D131" s="58">
        <f t="shared" si="7"/>
        <v>0</v>
      </c>
      <c r="E131" s="59">
        <f>+IF(C131=0,0,I131-SUM(E$2:E130))</f>
        <v>0</v>
      </c>
      <c r="F131" s="60">
        <f t="shared" si="8"/>
        <v>0</v>
      </c>
      <c r="H131" s="52">
        <f>+COUNTIF(Rohdaten!$B$1:'Rohdaten'!$B$65536,"&lt;"&amp;B131)</f>
        <v>0</v>
      </c>
      <c r="I131" s="53">
        <f>+SUMIF(Rohdaten!$B$1:'Rohdaten'!$B$65536,"&lt;"&amp;B131,Rohdaten!$B$1:'Rohdaten'!$B$65536)</f>
        <v>0</v>
      </c>
      <c r="K131" s="45"/>
      <c r="L131" s="45"/>
      <c r="N131" s="69"/>
    </row>
    <row r="132" spans="1:14" x14ac:dyDescent="0.2">
      <c r="A132" s="56">
        <f t="shared" si="9"/>
        <v>0.01</v>
      </c>
      <c r="B132" s="68"/>
      <c r="C132" s="57">
        <f>+IF(H132-SUM(C$2:C131)&gt;0,H132-SUM(C$2:C131),0)</f>
        <v>0</v>
      </c>
      <c r="D132" s="58">
        <f t="shared" ref="D132:D195" si="10">+IF(C132=0,0,C132/MAX($H:$H))</f>
        <v>0</v>
      </c>
      <c r="E132" s="59">
        <f>+IF(C132=0,0,I132-SUM(E$2:E131))</f>
        <v>0</v>
      </c>
      <c r="F132" s="60">
        <f t="shared" si="8"/>
        <v>0</v>
      </c>
      <c r="H132" s="52">
        <f>+COUNTIF(Rohdaten!$B$1:'Rohdaten'!$B$65536,"&lt;"&amp;B132)</f>
        <v>0</v>
      </c>
      <c r="I132" s="53">
        <f>+SUMIF(Rohdaten!$B$1:'Rohdaten'!$B$65536,"&lt;"&amp;B132,Rohdaten!$B$1:'Rohdaten'!$B$65536)</f>
        <v>0</v>
      </c>
      <c r="K132" s="45"/>
      <c r="L132" s="45"/>
      <c r="N132" s="69"/>
    </row>
    <row r="133" spans="1:14" x14ac:dyDescent="0.2">
      <c r="A133" s="56">
        <f t="shared" si="9"/>
        <v>0.01</v>
      </c>
      <c r="B133" s="68"/>
      <c r="C133" s="57">
        <f>+IF(H133-SUM(C$2:C132)&gt;0,H133-SUM(C$2:C132),0)</f>
        <v>0</v>
      </c>
      <c r="D133" s="58">
        <f t="shared" si="10"/>
        <v>0</v>
      </c>
      <c r="E133" s="59">
        <f>+IF(C133=0,0,I133-SUM(E$2:E132))</f>
        <v>0</v>
      </c>
      <c r="F133" s="60">
        <f t="shared" si="8"/>
        <v>0</v>
      </c>
      <c r="H133" s="52">
        <f>+COUNTIF(Rohdaten!$B$1:'Rohdaten'!$B$65536,"&lt;"&amp;B133)</f>
        <v>0</v>
      </c>
      <c r="I133" s="53">
        <f>+SUMIF(Rohdaten!$B$1:'Rohdaten'!$B$65536,"&lt;"&amp;B133,Rohdaten!$B$1:'Rohdaten'!$B$65536)</f>
        <v>0</v>
      </c>
      <c r="K133" s="45"/>
      <c r="L133" s="45"/>
      <c r="N133" s="69"/>
    </row>
    <row r="134" spans="1:14" x14ac:dyDescent="0.2">
      <c r="A134" s="56">
        <f t="shared" si="9"/>
        <v>0.01</v>
      </c>
      <c r="B134" s="68"/>
      <c r="C134" s="57">
        <f>+IF(H134-SUM(C$2:C133)&gt;0,H134-SUM(C$2:C133),0)</f>
        <v>0</v>
      </c>
      <c r="D134" s="58">
        <f t="shared" si="10"/>
        <v>0</v>
      </c>
      <c r="E134" s="59">
        <f>+IF(C134=0,0,I134-SUM(E$2:E133))</f>
        <v>0</v>
      </c>
      <c r="F134" s="60">
        <f t="shared" si="8"/>
        <v>0</v>
      </c>
      <c r="H134" s="52">
        <f>+COUNTIF(Rohdaten!$B$1:'Rohdaten'!$B$65536,"&lt;"&amp;B134)</f>
        <v>0</v>
      </c>
      <c r="I134" s="53">
        <f>+SUMIF(Rohdaten!$B$1:'Rohdaten'!$B$65536,"&lt;"&amp;B134,Rohdaten!$B$1:'Rohdaten'!$B$65536)</f>
        <v>0</v>
      </c>
      <c r="K134" s="45"/>
      <c r="L134" s="45"/>
      <c r="N134" s="69"/>
    </row>
    <row r="135" spans="1:14" x14ac:dyDescent="0.2">
      <c r="A135" s="56">
        <f t="shared" si="9"/>
        <v>0.01</v>
      </c>
      <c r="B135" s="68"/>
      <c r="C135" s="57">
        <f>+IF(H135-SUM(C$2:C134)&gt;0,H135-SUM(C$2:C134),0)</f>
        <v>0</v>
      </c>
      <c r="D135" s="58">
        <f t="shared" si="10"/>
        <v>0</v>
      </c>
      <c r="E135" s="59">
        <f>+IF(C135=0,0,I135-SUM(E$2:E134))</f>
        <v>0</v>
      </c>
      <c r="F135" s="60">
        <f t="shared" si="8"/>
        <v>0</v>
      </c>
      <c r="H135" s="52">
        <f>+COUNTIF(Rohdaten!$B$1:'Rohdaten'!$B$65536,"&lt;"&amp;B135)</f>
        <v>0</v>
      </c>
      <c r="I135" s="53">
        <f>+SUMIF(Rohdaten!$B$1:'Rohdaten'!$B$65536,"&lt;"&amp;B135,Rohdaten!$B$1:'Rohdaten'!$B$65536)</f>
        <v>0</v>
      </c>
      <c r="K135" s="45"/>
      <c r="L135" s="45"/>
      <c r="N135" s="69"/>
    </row>
    <row r="136" spans="1:14" x14ac:dyDescent="0.2">
      <c r="A136" s="56">
        <f t="shared" si="9"/>
        <v>0.01</v>
      </c>
      <c r="B136" s="68"/>
      <c r="C136" s="57">
        <f>+IF(H136-SUM(C$2:C135)&gt;0,H136-SUM(C$2:C135),0)</f>
        <v>0</v>
      </c>
      <c r="D136" s="58">
        <f t="shared" si="10"/>
        <v>0</v>
      </c>
      <c r="E136" s="59">
        <f>+IF(C136=0,0,I136-SUM(E$2:E135))</f>
        <v>0</v>
      </c>
      <c r="F136" s="60">
        <f t="shared" si="8"/>
        <v>0</v>
      </c>
      <c r="H136" s="52">
        <f>+COUNTIF(Rohdaten!$B$1:'Rohdaten'!$B$65536,"&lt;"&amp;B136)</f>
        <v>0</v>
      </c>
      <c r="I136" s="53">
        <f>+SUMIF(Rohdaten!$B$1:'Rohdaten'!$B$65536,"&lt;"&amp;B136,Rohdaten!$B$1:'Rohdaten'!$B$65536)</f>
        <v>0</v>
      </c>
      <c r="K136" s="45"/>
      <c r="L136" s="45"/>
      <c r="N136" s="69"/>
    </row>
    <row r="137" spans="1:14" x14ac:dyDescent="0.2">
      <c r="A137" s="56">
        <f t="shared" si="9"/>
        <v>0.01</v>
      </c>
      <c r="B137" s="68"/>
      <c r="C137" s="57">
        <f>+IF(H137-SUM(C$2:C136)&gt;0,H137-SUM(C$2:C136),0)</f>
        <v>0</v>
      </c>
      <c r="D137" s="58">
        <f t="shared" si="10"/>
        <v>0</v>
      </c>
      <c r="E137" s="59">
        <f>+IF(C137=0,0,I137-SUM(E$2:E136))</f>
        <v>0</v>
      </c>
      <c r="F137" s="60">
        <f t="shared" si="8"/>
        <v>0</v>
      </c>
      <c r="H137" s="52">
        <f>+COUNTIF(Rohdaten!$B$1:'Rohdaten'!$B$65536,"&lt;"&amp;B137)</f>
        <v>0</v>
      </c>
      <c r="I137" s="53">
        <f>+SUMIF(Rohdaten!$B$1:'Rohdaten'!$B$65536,"&lt;"&amp;B137,Rohdaten!$B$1:'Rohdaten'!$B$65536)</f>
        <v>0</v>
      </c>
      <c r="K137" s="45"/>
      <c r="L137" s="45"/>
      <c r="N137" s="69"/>
    </row>
    <row r="138" spans="1:14" x14ac:dyDescent="0.2">
      <c r="A138" s="56">
        <f t="shared" si="9"/>
        <v>0.01</v>
      </c>
      <c r="B138" s="68"/>
      <c r="C138" s="57">
        <f>+IF(H138-SUM(C$2:C137)&gt;0,H138-SUM(C$2:C137),0)</f>
        <v>0</v>
      </c>
      <c r="D138" s="58">
        <f t="shared" si="10"/>
        <v>0</v>
      </c>
      <c r="E138" s="59">
        <f>+IF(C138=0,0,I138-SUM(E$2:E137))</f>
        <v>0</v>
      </c>
      <c r="F138" s="60">
        <f t="shared" si="8"/>
        <v>0</v>
      </c>
      <c r="H138" s="52">
        <f>+COUNTIF(Rohdaten!$B$1:'Rohdaten'!$B$65536,"&lt;"&amp;B138)</f>
        <v>0</v>
      </c>
      <c r="I138" s="53">
        <f>+SUMIF(Rohdaten!$B$1:'Rohdaten'!$B$65536,"&lt;"&amp;B138,Rohdaten!$B$1:'Rohdaten'!$B$65536)</f>
        <v>0</v>
      </c>
      <c r="K138" s="45"/>
      <c r="L138" s="45"/>
      <c r="N138" s="69"/>
    </row>
    <row r="139" spans="1:14" x14ac:dyDescent="0.2">
      <c r="A139" s="56">
        <f t="shared" si="9"/>
        <v>0.01</v>
      </c>
      <c r="B139" s="68"/>
      <c r="C139" s="57">
        <f>+IF(H139-SUM(C$2:C138)&gt;0,H139-SUM(C$2:C138),0)</f>
        <v>0</v>
      </c>
      <c r="D139" s="58">
        <f t="shared" si="10"/>
        <v>0</v>
      </c>
      <c r="E139" s="59">
        <f>+IF(C139=0,0,I139-SUM(E$2:E138))</f>
        <v>0</v>
      </c>
      <c r="F139" s="60">
        <f t="shared" si="8"/>
        <v>0</v>
      </c>
      <c r="H139" s="52">
        <f>+COUNTIF(Rohdaten!$B$1:'Rohdaten'!$B$65536,"&lt;"&amp;B139)</f>
        <v>0</v>
      </c>
      <c r="I139" s="53">
        <f>+SUMIF(Rohdaten!$B$1:'Rohdaten'!$B$65536,"&lt;"&amp;B139,Rohdaten!$B$1:'Rohdaten'!$B$65536)</f>
        <v>0</v>
      </c>
      <c r="K139" s="45"/>
      <c r="L139" s="45"/>
      <c r="N139" s="69"/>
    </row>
    <row r="140" spans="1:14" x14ac:dyDescent="0.2">
      <c r="A140" s="56">
        <f t="shared" si="9"/>
        <v>0.01</v>
      </c>
      <c r="B140" s="68"/>
      <c r="C140" s="57">
        <f>+IF(H140-SUM(C$2:C139)&gt;0,H140-SUM(C$2:C139),0)</f>
        <v>0</v>
      </c>
      <c r="D140" s="58">
        <f t="shared" si="10"/>
        <v>0</v>
      </c>
      <c r="E140" s="59">
        <f>+IF(C140=0,0,I140-SUM(E$2:E139))</f>
        <v>0</v>
      </c>
      <c r="F140" s="60">
        <f t="shared" si="8"/>
        <v>0</v>
      </c>
      <c r="H140" s="52">
        <f>+COUNTIF(Rohdaten!$B$1:'Rohdaten'!$B$65536,"&lt;"&amp;B140)</f>
        <v>0</v>
      </c>
      <c r="I140" s="53">
        <f>+SUMIF(Rohdaten!$B$1:'Rohdaten'!$B$65536,"&lt;"&amp;B140,Rohdaten!$B$1:'Rohdaten'!$B$65536)</f>
        <v>0</v>
      </c>
      <c r="K140" s="45"/>
      <c r="L140" s="45"/>
      <c r="N140" s="69"/>
    </row>
    <row r="141" spans="1:14" x14ac:dyDescent="0.2">
      <c r="A141" s="56">
        <f t="shared" si="9"/>
        <v>0.01</v>
      </c>
      <c r="B141" s="68"/>
      <c r="C141" s="57">
        <f>+IF(H141-SUM(C$2:C140)&gt;0,H141-SUM(C$2:C140),0)</f>
        <v>0</v>
      </c>
      <c r="D141" s="58">
        <f t="shared" si="10"/>
        <v>0</v>
      </c>
      <c r="E141" s="59">
        <f>+IF(C141=0,0,I141-SUM(E$2:E140))</f>
        <v>0</v>
      </c>
      <c r="F141" s="60">
        <f t="shared" si="8"/>
        <v>0</v>
      </c>
      <c r="H141" s="52">
        <f>+COUNTIF(Rohdaten!$B$1:'Rohdaten'!$B$65536,"&lt;"&amp;B141)</f>
        <v>0</v>
      </c>
      <c r="I141" s="53">
        <f>+SUMIF(Rohdaten!$B$1:'Rohdaten'!$B$65536,"&lt;"&amp;B141,Rohdaten!$B$1:'Rohdaten'!$B$65536)</f>
        <v>0</v>
      </c>
      <c r="K141" s="45"/>
      <c r="L141" s="45"/>
      <c r="N141" s="69"/>
    </row>
    <row r="142" spans="1:14" x14ac:dyDescent="0.2">
      <c r="A142" s="56">
        <f t="shared" si="9"/>
        <v>0.01</v>
      </c>
      <c r="B142" s="68"/>
      <c r="C142" s="57">
        <f>+IF(H142-SUM(C$2:C141)&gt;0,H142-SUM(C$2:C141),0)</f>
        <v>0</v>
      </c>
      <c r="D142" s="58">
        <f t="shared" si="10"/>
        <v>0</v>
      </c>
      <c r="E142" s="59">
        <f>+IF(C142=0,0,I142-SUM(E$2:E141))</f>
        <v>0</v>
      </c>
      <c r="F142" s="60">
        <f t="shared" si="8"/>
        <v>0</v>
      </c>
      <c r="H142" s="52">
        <f>+COUNTIF(Rohdaten!$B$1:'Rohdaten'!$B$65536,"&lt;"&amp;B142)</f>
        <v>0</v>
      </c>
      <c r="I142" s="53">
        <f>+SUMIF(Rohdaten!$B$1:'Rohdaten'!$B$65536,"&lt;"&amp;B142,Rohdaten!$B$1:'Rohdaten'!$B$65536)</f>
        <v>0</v>
      </c>
      <c r="K142" s="45"/>
      <c r="L142" s="45"/>
      <c r="N142" s="69"/>
    </row>
    <row r="143" spans="1:14" x14ac:dyDescent="0.2">
      <c r="A143" s="56">
        <f t="shared" si="9"/>
        <v>0.01</v>
      </c>
      <c r="B143" s="68"/>
      <c r="C143" s="57">
        <f>+IF(H143-SUM(C$2:C142)&gt;0,H143-SUM(C$2:C142),0)</f>
        <v>0</v>
      </c>
      <c r="D143" s="58">
        <f t="shared" si="10"/>
        <v>0</v>
      </c>
      <c r="E143" s="59">
        <f>+IF(C143=0,0,I143-SUM(E$2:E142))</f>
        <v>0</v>
      </c>
      <c r="F143" s="60">
        <f t="shared" si="8"/>
        <v>0</v>
      </c>
      <c r="H143" s="52">
        <f>+COUNTIF(Rohdaten!$B$1:'Rohdaten'!$B$65536,"&lt;"&amp;B143)</f>
        <v>0</v>
      </c>
      <c r="I143" s="53">
        <f>+SUMIF(Rohdaten!$B$1:'Rohdaten'!$B$65536,"&lt;"&amp;B143,Rohdaten!$B$1:'Rohdaten'!$B$65536)</f>
        <v>0</v>
      </c>
      <c r="K143" s="45"/>
      <c r="L143" s="45"/>
      <c r="N143" s="69"/>
    </row>
    <row r="144" spans="1:14" x14ac:dyDescent="0.2">
      <c r="A144" s="56">
        <f t="shared" si="9"/>
        <v>0.01</v>
      </c>
      <c r="B144" s="68"/>
      <c r="C144" s="57">
        <f>+IF(H144-SUM(C$2:C143)&gt;0,H144-SUM(C$2:C143),0)</f>
        <v>0</v>
      </c>
      <c r="D144" s="58">
        <f t="shared" si="10"/>
        <v>0</v>
      </c>
      <c r="E144" s="59">
        <f>+IF(C144=0,0,I144-SUM(E$2:E143))</f>
        <v>0</v>
      </c>
      <c r="F144" s="60">
        <f t="shared" si="8"/>
        <v>0</v>
      </c>
      <c r="H144" s="52">
        <f>+COUNTIF(Rohdaten!$B$1:'Rohdaten'!$B$65536,"&lt;"&amp;B144)</f>
        <v>0</v>
      </c>
      <c r="I144" s="53">
        <f>+SUMIF(Rohdaten!$B$1:'Rohdaten'!$B$65536,"&lt;"&amp;B144,Rohdaten!$B$1:'Rohdaten'!$B$65536)</f>
        <v>0</v>
      </c>
      <c r="K144" s="45"/>
      <c r="L144" s="45"/>
      <c r="N144" s="69"/>
    </row>
    <row r="145" spans="1:14" x14ac:dyDescent="0.2">
      <c r="A145" s="56">
        <f t="shared" si="9"/>
        <v>0.01</v>
      </c>
      <c r="B145" s="68"/>
      <c r="C145" s="57">
        <f>+IF(H145-SUM(C$2:C144)&gt;0,H145-SUM(C$2:C144),0)</f>
        <v>0</v>
      </c>
      <c r="D145" s="58">
        <f t="shared" si="10"/>
        <v>0</v>
      </c>
      <c r="E145" s="59">
        <f>+IF(C145=0,0,I145-SUM(E$2:E144))</f>
        <v>0</v>
      </c>
      <c r="F145" s="60">
        <f t="shared" si="8"/>
        <v>0</v>
      </c>
      <c r="H145" s="52">
        <f>+COUNTIF(Rohdaten!$B$1:'Rohdaten'!$B$65536,"&lt;"&amp;B145)</f>
        <v>0</v>
      </c>
      <c r="I145" s="53">
        <f>+SUMIF(Rohdaten!$B$1:'Rohdaten'!$B$65536,"&lt;"&amp;B145,Rohdaten!$B$1:'Rohdaten'!$B$65536)</f>
        <v>0</v>
      </c>
      <c r="K145" s="45"/>
      <c r="L145" s="45"/>
      <c r="N145" s="69"/>
    </row>
    <row r="146" spans="1:14" x14ac:dyDescent="0.2">
      <c r="A146" s="56">
        <f t="shared" si="9"/>
        <v>0.01</v>
      </c>
      <c r="B146" s="68"/>
      <c r="C146" s="57">
        <f>+IF(H146-SUM(C$2:C145)&gt;0,H146-SUM(C$2:C145),0)</f>
        <v>0</v>
      </c>
      <c r="D146" s="58">
        <f t="shared" si="10"/>
        <v>0</v>
      </c>
      <c r="E146" s="59">
        <f>+IF(C146=0,0,I146-SUM(E$2:E145))</f>
        <v>0</v>
      </c>
      <c r="F146" s="60">
        <f t="shared" si="8"/>
        <v>0</v>
      </c>
      <c r="H146" s="52">
        <f>+COUNTIF(Rohdaten!$B$1:'Rohdaten'!$B$65536,"&lt;"&amp;B146)</f>
        <v>0</v>
      </c>
      <c r="I146" s="53">
        <f>+SUMIF(Rohdaten!$B$1:'Rohdaten'!$B$65536,"&lt;"&amp;B146,Rohdaten!$B$1:'Rohdaten'!$B$65536)</f>
        <v>0</v>
      </c>
      <c r="K146" s="45"/>
      <c r="L146" s="45"/>
      <c r="N146" s="69"/>
    </row>
    <row r="147" spans="1:14" x14ac:dyDescent="0.2">
      <c r="A147" s="56">
        <f t="shared" si="9"/>
        <v>0.01</v>
      </c>
      <c r="B147" s="68"/>
      <c r="C147" s="57">
        <f>+IF(H147-SUM(C$2:C146)&gt;0,H147-SUM(C$2:C146),0)</f>
        <v>0</v>
      </c>
      <c r="D147" s="58">
        <f t="shared" si="10"/>
        <v>0</v>
      </c>
      <c r="E147" s="59">
        <f>+IF(C147=0,0,I147-SUM(E$2:E146))</f>
        <v>0</v>
      </c>
      <c r="F147" s="60">
        <f t="shared" si="8"/>
        <v>0</v>
      </c>
      <c r="H147" s="52">
        <f>+COUNTIF(Rohdaten!$B$1:'Rohdaten'!$B$65536,"&lt;"&amp;B147)</f>
        <v>0</v>
      </c>
      <c r="I147" s="53">
        <f>+SUMIF(Rohdaten!$B$1:'Rohdaten'!$B$65536,"&lt;"&amp;B147,Rohdaten!$B$1:'Rohdaten'!$B$65536)</f>
        <v>0</v>
      </c>
      <c r="K147" s="45"/>
      <c r="L147" s="45"/>
      <c r="N147" s="69"/>
    </row>
    <row r="148" spans="1:14" x14ac:dyDescent="0.2">
      <c r="A148" s="56">
        <f t="shared" si="9"/>
        <v>0.01</v>
      </c>
      <c r="B148" s="68"/>
      <c r="C148" s="57">
        <f>+IF(H148-SUM(C$2:C147)&gt;0,H148-SUM(C$2:C147),0)</f>
        <v>0</v>
      </c>
      <c r="D148" s="58">
        <f t="shared" si="10"/>
        <v>0</v>
      </c>
      <c r="E148" s="59">
        <f>+IF(C148=0,0,I148-SUM(E$2:E147))</f>
        <v>0</v>
      </c>
      <c r="F148" s="60">
        <f t="shared" si="8"/>
        <v>0</v>
      </c>
      <c r="H148" s="52">
        <f>+COUNTIF(Rohdaten!$B$1:'Rohdaten'!$B$65536,"&lt;"&amp;B148)</f>
        <v>0</v>
      </c>
      <c r="I148" s="53">
        <f>+SUMIF(Rohdaten!$B$1:'Rohdaten'!$B$65536,"&lt;"&amp;B148,Rohdaten!$B$1:'Rohdaten'!$B$65536)</f>
        <v>0</v>
      </c>
      <c r="K148" s="45"/>
      <c r="L148" s="45"/>
      <c r="N148" s="69"/>
    </row>
    <row r="149" spans="1:14" x14ac:dyDescent="0.2">
      <c r="A149" s="56">
        <f t="shared" si="9"/>
        <v>0.01</v>
      </c>
      <c r="B149" s="68"/>
      <c r="C149" s="57">
        <f>+IF(H149-SUM(C$2:C148)&gt;0,H149-SUM(C$2:C148),0)</f>
        <v>0</v>
      </c>
      <c r="D149" s="58">
        <f t="shared" si="10"/>
        <v>0</v>
      </c>
      <c r="E149" s="59">
        <f>+IF(C149=0,0,I149-SUM(E$2:E148))</f>
        <v>0</v>
      </c>
      <c r="F149" s="60">
        <f t="shared" si="8"/>
        <v>0</v>
      </c>
      <c r="H149" s="52">
        <f>+COUNTIF(Rohdaten!$B$1:'Rohdaten'!$B$65536,"&lt;"&amp;B149)</f>
        <v>0</v>
      </c>
      <c r="I149" s="53">
        <f>+SUMIF(Rohdaten!$B$1:'Rohdaten'!$B$65536,"&lt;"&amp;B149,Rohdaten!$B$1:'Rohdaten'!$B$65536)</f>
        <v>0</v>
      </c>
      <c r="K149" s="45"/>
      <c r="L149" s="45"/>
      <c r="N149" s="69"/>
    </row>
    <row r="150" spans="1:14" x14ac:dyDescent="0.2">
      <c r="A150" s="56">
        <f t="shared" si="9"/>
        <v>0.01</v>
      </c>
      <c r="B150" s="68"/>
      <c r="C150" s="57">
        <f>+IF(H150-SUM(C$2:C149)&gt;0,H150-SUM(C$2:C149),0)</f>
        <v>0</v>
      </c>
      <c r="D150" s="58">
        <f t="shared" si="10"/>
        <v>0</v>
      </c>
      <c r="E150" s="59">
        <f>+IF(C150=0,0,I150-SUM(E$2:E149))</f>
        <v>0</v>
      </c>
      <c r="F150" s="60">
        <f t="shared" si="8"/>
        <v>0</v>
      </c>
      <c r="H150" s="52">
        <f>+COUNTIF(Rohdaten!$B$1:'Rohdaten'!$B$65536,"&lt;"&amp;B150)</f>
        <v>0</v>
      </c>
      <c r="I150" s="53">
        <f>+SUMIF(Rohdaten!$B$1:'Rohdaten'!$B$65536,"&lt;"&amp;B150,Rohdaten!$B$1:'Rohdaten'!$B$65536)</f>
        <v>0</v>
      </c>
      <c r="K150" s="45"/>
      <c r="L150" s="45"/>
      <c r="N150" s="69"/>
    </row>
    <row r="151" spans="1:14" x14ac:dyDescent="0.2">
      <c r="A151" s="56">
        <f t="shared" si="9"/>
        <v>0.01</v>
      </c>
      <c r="B151" s="68"/>
      <c r="C151" s="57">
        <f>+IF(H151-SUM(C$2:C150)&gt;0,H151-SUM(C$2:C150),0)</f>
        <v>0</v>
      </c>
      <c r="D151" s="58">
        <f t="shared" si="10"/>
        <v>0</v>
      </c>
      <c r="E151" s="59">
        <f>+IF(C151=0,0,I151-SUM(E$2:E150))</f>
        <v>0</v>
      </c>
      <c r="F151" s="60">
        <f t="shared" si="8"/>
        <v>0</v>
      </c>
      <c r="H151" s="52">
        <f>+COUNTIF(Rohdaten!$B$1:'Rohdaten'!$B$65536,"&lt;"&amp;B151)</f>
        <v>0</v>
      </c>
      <c r="I151" s="53">
        <f>+SUMIF(Rohdaten!$B$1:'Rohdaten'!$B$65536,"&lt;"&amp;B151,Rohdaten!$B$1:'Rohdaten'!$B$65536)</f>
        <v>0</v>
      </c>
      <c r="K151" s="45"/>
      <c r="L151" s="45"/>
      <c r="N151" s="69"/>
    </row>
    <row r="152" spans="1:14" x14ac:dyDescent="0.2">
      <c r="A152" s="56">
        <f t="shared" si="9"/>
        <v>0.01</v>
      </c>
      <c r="B152" s="68"/>
      <c r="C152" s="57">
        <f>+IF(H152-SUM(C$2:C151)&gt;0,H152-SUM(C$2:C151),0)</f>
        <v>0</v>
      </c>
      <c r="D152" s="58">
        <f t="shared" si="10"/>
        <v>0</v>
      </c>
      <c r="E152" s="59">
        <f>+IF(C152=0,0,I152-SUM(E$2:E151))</f>
        <v>0</v>
      </c>
      <c r="F152" s="60">
        <f t="shared" si="8"/>
        <v>0</v>
      </c>
      <c r="H152" s="52">
        <f>+COUNTIF(Rohdaten!$B$1:'Rohdaten'!$B$65536,"&lt;"&amp;B152)</f>
        <v>0</v>
      </c>
      <c r="I152" s="53">
        <f>+SUMIF(Rohdaten!$B$1:'Rohdaten'!$B$65536,"&lt;"&amp;B152,Rohdaten!$B$1:'Rohdaten'!$B$65536)</f>
        <v>0</v>
      </c>
      <c r="K152" s="45"/>
      <c r="L152" s="45"/>
      <c r="N152" s="69"/>
    </row>
    <row r="153" spans="1:14" x14ac:dyDescent="0.2">
      <c r="A153" s="56">
        <f t="shared" si="9"/>
        <v>0.01</v>
      </c>
      <c r="B153" s="68"/>
      <c r="C153" s="57">
        <f>+IF(H153-SUM(C$2:C152)&gt;0,H153-SUM(C$2:C152),0)</f>
        <v>0</v>
      </c>
      <c r="D153" s="58">
        <f t="shared" si="10"/>
        <v>0</v>
      </c>
      <c r="E153" s="59">
        <f>+IF(C153=0,0,I153-SUM(E$2:E152))</f>
        <v>0</v>
      </c>
      <c r="F153" s="60">
        <f t="shared" si="8"/>
        <v>0</v>
      </c>
      <c r="H153" s="52">
        <f>+COUNTIF(Rohdaten!$B$1:'Rohdaten'!$B$65536,"&lt;"&amp;B153)</f>
        <v>0</v>
      </c>
      <c r="I153" s="53">
        <f>+SUMIF(Rohdaten!$B$1:'Rohdaten'!$B$65536,"&lt;"&amp;B153,Rohdaten!$B$1:'Rohdaten'!$B$65536)</f>
        <v>0</v>
      </c>
      <c r="K153" s="45"/>
      <c r="L153" s="45"/>
      <c r="N153" s="69"/>
    </row>
    <row r="154" spans="1:14" x14ac:dyDescent="0.2">
      <c r="A154" s="56">
        <f t="shared" si="9"/>
        <v>0.01</v>
      </c>
      <c r="B154" s="68"/>
      <c r="C154" s="57">
        <f>+IF(H154-SUM(C$2:C153)&gt;0,H154-SUM(C$2:C153),0)</f>
        <v>0</v>
      </c>
      <c r="D154" s="58">
        <f t="shared" si="10"/>
        <v>0</v>
      </c>
      <c r="E154" s="59">
        <f>+IF(C154=0,0,I154-SUM(E$2:E153))</f>
        <v>0</v>
      </c>
      <c r="F154" s="60">
        <f t="shared" si="8"/>
        <v>0</v>
      </c>
      <c r="H154" s="52">
        <f>+COUNTIF(Rohdaten!$B$1:'Rohdaten'!$B$65536,"&lt;"&amp;B154)</f>
        <v>0</v>
      </c>
      <c r="I154" s="53">
        <f>+SUMIF(Rohdaten!$B$1:'Rohdaten'!$B$65536,"&lt;"&amp;B154,Rohdaten!$B$1:'Rohdaten'!$B$65536)</f>
        <v>0</v>
      </c>
      <c r="K154" s="45"/>
      <c r="L154" s="45"/>
      <c r="N154" s="69"/>
    </row>
    <row r="155" spans="1:14" x14ac:dyDescent="0.2">
      <c r="A155" s="56">
        <f t="shared" si="9"/>
        <v>0.01</v>
      </c>
      <c r="B155" s="68"/>
      <c r="C155" s="57">
        <f>+IF(H155-SUM(C$2:C154)&gt;0,H155-SUM(C$2:C154),0)</f>
        <v>0</v>
      </c>
      <c r="D155" s="58">
        <f t="shared" si="10"/>
        <v>0</v>
      </c>
      <c r="E155" s="59">
        <f>+IF(C155=0,0,I155-SUM(E$2:E154))</f>
        <v>0</v>
      </c>
      <c r="F155" s="60">
        <f t="shared" si="8"/>
        <v>0</v>
      </c>
      <c r="H155" s="52">
        <f>+COUNTIF(Rohdaten!$B$1:'Rohdaten'!$B$65536,"&lt;"&amp;B155)</f>
        <v>0</v>
      </c>
      <c r="I155" s="53">
        <f>+SUMIF(Rohdaten!$B$1:'Rohdaten'!$B$65536,"&lt;"&amp;B155,Rohdaten!$B$1:'Rohdaten'!$B$65536)</f>
        <v>0</v>
      </c>
      <c r="K155" s="45"/>
      <c r="L155" s="45"/>
      <c r="N155" s="69"/>
    </row>
    <row r="156" spans="1:14" x14ac:dyDescent="0.2">
      <c r="A156" s="56">
        <f t="shared" si="9"/>
        <v>0.01</v>
      </c>
      <c r="B156" s="68"/>
      <c r="C156" s="57">
        <f>+IF(H156-SUM(C$2:C155)&gt;0,H156-SUM(C$2:C155),0)</f>
        <v>0</v>
      </c>
      <c r="D156" s="58">
        <f t="shared" si="10"/>
        <v>0</v>
      </c>
      <c r="E156" s="59">
        <f>+IF(C156=0,0,I156-SUM(E$2:E155))</f>
        <v>0</v>
      </c>
      <c r="F156" s="60">
        <f t="shared" si="8"/>
        <v>0</v>
      </c>
      <c r="H156" s="52">
        <f>+COUNTIF(Rohdaten!$B$1:'Rohdaten'!$B$65536,"&lt;"&amp;B156)</f>
        <v>0</v>
      </c>
      <c r="I156" s="53">
        <f>+SUMIF(Rohdaten!$B$1:'Rohdaten'!$B$65536,"&lt;"&amp;B156,Rohdaten!$B$1:'Rohdaten'!$B$65536)</f>
        <v>0</v>
      </c>
      <c r="K156" s="45"/>
      <c r="L156" s="45"/>
      <c r="N156" s="69"/>
    </row>
    <row r="157" spans="1:14" x14ac:dyDescent="0.2">
      <c r="A157" s="56">
        <f t="shared" si="9"/>
        <v>0.01</v>
      </c>
      <c r="B157" s="68"/>
      <c r="C157" s="57">
        <f>+IF(H157-SUM(C$2:C156)&gt;0,H157-SUM(C$2:C156),0)</f>
        <v>0</v>
      </c>
      <c r="D157" s="58">
        <f t="shared" si="10"/>
        <v>0</v>
      </c>
      <c r="E157" s="59">
        <f>+IF(C157=0,0,I157-SUM(E$2:E156))</f>
        <v>0</v>
      </c>
      <c r="F157" s="60">
        <f t="shared" si="8"/>
        <v>0</v>
      </c>
      <c r="H157" s="52">
        <f>+COUNTIF(Rohdaten!$B$1:'Rohdaten'!$B$65536,"&lt;"&amp;B157)</f>
        <v>0</v>
      </c>
      <c r="I157" s="53">
        <f>+SUMIF(Rohdaten!$B$1:'Rohdaten'!$B$65536,"&lt;"&amp;B157,Rohdaten!$B$1:'Rohdaten'!$B$65536)</f>
        <v>0</v>
      </c>
      <c r="K157" s="45"/>
      <c r="L157" s="45"/>
      <c r="N157" s="69"/>
    </row>
    <row r="158" spans="1:14" x14ac:dyDescent="0.2">
      <c r="A158" s="56">
        <f t="shared" si="9"/>
        <v>0.01</v>
      </c>
      <c r="B158" s="68"/>
      <c r="C158" s="57">
        <f>+IF(H158-SUM(C$2:C157)&gt;0,H158-SUM(C$2:C157),0)</f>
        <v>0</v>
      </c>
      <c r="D158" s="58">
        <f t="shared" si="10"/>
        <v>0</v>
      </c>
      <c r="E158" s="59">
        <f>+IF(C158=0,0,I158-SUM(E$2:E157))</f>
        <v>0</v>
      </c>
      <c r="F158" s="60">
        <f t="shared" si="8"/>
        <v>0</v>
      </c>
      <c r="H158" s="52">
        <f>+COUNTIF(Rohdaten!$B$1:'Rohdaten'!$B$65536,"&lt;"&amp;B158)</f>
        <v>0</v>
      </c>
      <c r="I158" s="53">
        <f>+SUMIF(Rohdaten!$B$1:'Rohdaten'!$B$65536,"&lt;"&amp;B158,Rohdaten!$B$1:'Rohdaten'!$B$65536)</f>
        <v>0</v>
      </c>
      <c r="K158" s="45"/>
      <c r="L158" s="45"/>
      <c r="N158" s="69"/>
    </row>
    <row r="159" spans="1:14" x14ac:dyDescent="0.2">
      <c r="A159" s="56">
        <f t="shared" si="9"/>
        <v>0.01</v>
      </c>
      <c r="B159" s="68"/>
      <c r="C159" s="57">
        <f>+IF(H159-SUM(C$2:C158)&gt;0,H159-SUM(C$2:C158),0)</f>
        <v>0</v>
      </c>
      <c r="D159" s="58">
        <f t="shared" si="10"/>
        <v>0</v>
      </c>
      <c r="E159" s="59">
        <f>+IF(C159=0,0,I159-SUM(E$2:E158))</f>
        <v>0</v>
      </c>
      <c r="F159" s="60">
        <f t="shared" si="8"/>
        <v>0</v>
      </c>
      <c r="H159" s="52">
        <f>+COUNTIF(Rohdaten!$B$1:'Rohdaten'!$B$65536,"&lt;"&amp;B159)</f>
        <v>0</v>
      </c>
      <c r="I159" s="53">
        <f>+SUMIF(Rohdaten!$B$1:'Rohdaten'!$B$65536,"&lt;"&amp;B159,Rohdaten!$B$1:'Rohdaten'!$B$65536)</f>
        <v>0</v>
      </c>
      <c r="K159" s="45"/>
      <c r="L159" s="45"/>
      <c r="N159" s="69"/>
    </row>
    <row r="160" spans="1:14" x14ac:dyDescent="0.2">
      <c r="A160" s="56">
        <f t="shared" si="9"/>
        <v>0.01</v>
      </c>
      <c r="B160" s="68"/>
      <c r="C160" s="57">
        <f>+IF(H160-SUM(C$2:C159)&gt;0,H160-SUM(C$2:C159),0)</f>
        <v>0</v>
      </c>
      <c r="D160" s="58">
        <f t="shared" si="10"/>
        <v>0</v>
      </c>
      <c r="E160" s="59">
        <f>+IF(C160=0,0,I160-SUM(E$2:E159))</f>
        <v>0</v>
      </c>
      <c r="F160" s="60">
        <f t="shared" si="8"/>
        <v>0</v>
      </c>
      <c r="H160" s="52">
        <f>+COUNTIF(Rohdaten!$B$1:'Rohdaten'!$B$65536,"&lt;"&amp;B160)</f>
        <v>0</v>
      </c>
      <c r="I160" s="53">
        <f>+SUMIF(Rohdaten!$B$1:'Rohdaten'!$B$65536,"&lt;"&amp;B160,Rohdaten!$B$1:'Rohdaten'!$B$65536)</f>
        <v>0</v>
      </c>
      <c r="K160" s="45"/>
      <c r="L160" s="45"/>
      <c r="N160" s="69"/>
    </row>
    <row r="161" spans="1:14" x14ac:dyDescent="0.2">
      <c r="A161" s="56">
        <f t="shared" si="9"/>
        <v>0.01</v>
      </c>
      <c r="B161" s="68"/>
      <c r="C161" s="57">
        <f>+IF(H161-SUM(C$2:C160)&gt;0,H161-SUM(C$2:C160),0)</f>
        <v>0</v>
      </c>
      <c r="D161" s="58">
        <f t="shared" si="10"/>
        <v>0</v>
      </c>
      <c r="E161" s="59">
        <f>+IF(C161=0,0,I161-SUM(E$2:E160))</f>
        <v>0</v>
      </c>
      <c r="F161" s="60">
        <f t="shared" si="8"/>
        <v>0</v>
      </c>
      <c r="H161" s="52">
        <f>+COUNTIF(Rohdaten!$B$1:'Rohdaten'!$B$65536,"&lt;"&amp;B161)</f>
        <v>0</v>
      </c>
      <c r="I161" s="53">
        <f>+SUMIF(Rohdaten!$B$1:'Rohdaten'!$B$65536,"&lt;"&amp;B161,Rohdaten!$B$1:'Rohdaten'!$B$65536)</f>
        <v>0</v>
      </c>
      <c r="K161" s="45"/>
      <c r="L161" s="45"/>
      <c r="N161" s="69"/>
    </row>
    <row r="162" spans="1:14" x14ac:dyDescent="0.2">
      <c r="A162" s="56">
        <f t="shared" si="9"/>
        <v>0.01</v>
      </c>
      <c r="B162" s="68"/>
      <c r="C162" s="57">
        <f>+IF(H162-SUM(C$2:C161)&gt;0,H162-SUM(C$2:C161),0)</f>
        <v>0</v>
      </c>
      <c r="D162" s="58">
        <f t="shared" si="10"/>
        <v>0</v>
      </c>
      <c r="E162" s="59">
        <f>+IF(C162=0,0,I162-SUM(E$2:E161))</f>
        <v>0</v>
      </c>
      <c r="F162" s="60">
        <f t="shared" si="8"/>
        <v>0</v>
      </c>
      <c r="H162" s="52">
        <f>+COUNTIF(Rohdaten!$B$1:'Rohdaten'!$B$65536,"&lt;"&amp;B162)</f>
        <v>0</v>
      </c>
      <c r="I162" s="53">
        <f>+SUMIF(Rohdaten!$B$1:'Rohdaten'!$B$65536,"&lt;"&amp;B162,Rohdaten!$B$1:'Rohdaten'!$B$65536)</f>
        <v>0</v>
      </c>
      <c r="K162" s="45"/>
      <c r="L162" s="45"/>
      <c r="N162" s="69"/>
    </row>
    <row r="163" spans="1:14" x14ac:dyDescent="0.2">
      <c r="A163" s="56">
        <f t="shared" si="9"/>
        <v>0.01</v>
      </c>
      <c r="B163" s="68"/>
      <c r="C163" s="57">
        <f>+IF(H163-SUM(C$2:C162)&gt;0,H163-SUM(C$2:C162),0)</f>
        <v>0</v>
      </c>
      <c r="D163" s="58">
        <f t="shared" si="10"/>
        <v>0</v>
      </c>
      <c r="E163" s="59">
        <f>+IF(C163=0,0,I163-SUM(E$2:E162))</f>
        <v>0</v>
      </c>
      <c r="F163" s="60">
        <f t="shared" si="8"/>
        <v>0</v>
      </c>
      <c r="H163" s="52">
        <f>+COUNTIF(Rohdaten!$B$1:'Rohdaten'!$B$65536,"&lt;"&amp;B163)</f>
        <v>0</v>
      </c>
      <c r="I163" s="53">
        <f>+SUMIF(Rohdaten!$B$1:'Rohdaten'!$B$65536,"&lt;"&amp;B163,Rohdaten!$B$1:'Rohdaten'!$B$65536)</f>
        <v>0</v>
      </c>
      <c r="K163" s="45"/>
      <c r="L163" s="45"/>
      <c r="N163" s="69"/>
    </row>
    <row r="164" spans="1:14" x14ac:dyDescent="0.2">
      <c r="A164" s="56">
        <f t="shared" si="9"/>
        <v>0.01</v>
      </c>
      <c r="B164" s="68"/>
      <c r="C164" s="57">
        <f>+IF(H164-SUM(C$2:C163)&gt;0,H164-SUM(C$2:C163),0)</f>
        <v>0</v>
      </c>
      <c r="D164" s="58">
        <f t="shared" si="10"/>
        <v>0</v>
      </c>
      <c r="E164" s="59">
        <f>+IF(C164=0,0,I164-SUM(E$2:E163))</f>
        <v>0</v>
      </c>
      <c r="F164" s="60">
        <f t="shared" si="8"/>
        <v>0</v>
      </c>
      <c r="H164" s="52">
        <f>+COUNTIF(Rohdaten!$B$1:'Rohdaten'!$B$65536,"&lt;"&amp;B164)</f>
        <v>0</v>
      </c>
      <c r="I164" s="53">
        <f>+SUMIF(Rohdaten!$B$1:'Rohdaten'!$B$65536,"&lt;"&amp;B164,Rohdaten!$B$1:'Rohdaten'!$B$65536)</f>
        <v>0</v>
      </c>
      <c r="K164" s="45"/>
      <c r="L164" s="45"/>
      <c r="N164" s="69"/>
    </row>
    <row r="165" spans="1:14" x14ac:dyDescent="0.2">
      <c r="A165" s="56">
        <f t="shared" si="9"/>
        <v>0.01</v>
      </c>
      <c r="B165" s="68"/>
      <c r="C165" s="57">
        <f>+IF(H165-SUM(C$2:C164)&gt;0,H165-SUM(C$2:C164),0)</f>
        <v>0</v>
      </c>
      <c r="D165" s="58">
        <f t="shared" si="10"/>
        <v>0</v>
      </c>
      <c r="E165" s="59">
        <f>+IF(C165=0,0,I165-SUM(E$2:E164))</f>
        <v>0</v>
      </c>
      <c r="F165" s="60">
        <f t="shared" si="8"/>
        <v>0</v>
      </c>
      <c r="H165" s="52">
        <f>+COUNTIF(Rohdaten!$B$1:'Rohdaten'!$B$65536,"&lt;"&amp;B165)</f>
        <v>0</v>
      </c>
      <c r="I165" s="53">
        <f>+SUMIF(Rohdaten!$B$1:'Rohdaten'!$B$65536,"&lt;"&amp;B165,Rohdaten!$B$1:'Rohdaten'!$B$65536)</f>
        <v>0</v>
      </c>
      <c r="K165" s="45"/>
      <c r="L165" s="45"/>
      <c r="N165" s="69"/>
    </row>
    <row r="166" spans="1:14" x14ac:dyDescent="0.2">
      <c r="A166" s="56">
        <f t="shared" si="9"/>
        <v>0.01</v>
      </c>
      <c r="B166" s="68"/>
      <c r="C166" s="57">
        <f>+IF(H166-SUM(C$2:C165)&gt;0,H166-SUM(C$2:C165),0)</f>
        <v>0</v>
      </c>
      <c r="D166" s="58">
        <f t="shared" si="10"/>
        <v>0</v>
      </c>
      <c r="E166" s="59">
        <f>+IF(C166=0,0,I166-SUM(E$2:E165))</f>
        <v>0</v>
      </c>
      <c r="F166" s="60">
        <f t="shared" si="8"/>
        <v>0</v>
      </c>
      <c r="H166" s="52">
        <f>+COUNTIF(Rohdaten!$B$1:'Rohdaten'!$B$65536,"&lt;"&amp;B166)</f>
        <v>0</v>
      </c>
      <c r="I166" s="53">
        <f>+SUMIF(Rohdaten!$B$1:'Rohdaten'!$B$65536,"&lt;"&amp;B166,Rohdaten!$B$1:'Rohdaten'!$B$65536)</f>
        <v>0</v>
      </c>
      <c r="K166" s="45"/>
      <c r="L166" s="45"/>
      <c r="N166" s="69"/>
    </row>
    <row r="167" spans="1:14" x14ac:dyDescent="0.2">
      <c r="A167" s="56">
        <f t="shared" si="9"/>
        <v>0.01</v>
      </c>
      <c r="B167" s="68"/>
      <c r="C167" s="57">
        <f>+IF(H167-SUM(C$2:C166)&gt;0,H167-SUM(C$2:C166),0)</f>
        <v>0</v>
      </c>
      <c r="D167" s="58">
        <f t="shared" si="10"/>
        <v>0</v>
      </c>
      <c r="E167" s="59">
        <f>+IF(C167=0,0,I167-SUM(E$2:E166))</f>
        <v>0</v>
      </c>
      <c r="F167" s="60">
        <f t="shared" si="8"/>
        <v>0</v>
      </c>
      <c r="H167" s="52">
        <f>+COUNTIF(Rohdaten!$B$1:'Rohdaten'!$B$65536,"&lt;"&amp;B167)</f>
        <v>0</v>
      </c>
      <c r="I167" s="53">
        <f>+SUMIF(Rohdaten!$B$1:'Rohdaten'!$B$65536,"&lt;"&amp;B167,Rohdaten!$B$1:'Rohdaten'!$B$65536)</f>
        <v>0</v>
      </c>
      <c r="K167" s="45"/>
      <c r="L167" s="45"/>
      <c r="N167" s="69"/>
    </row>
    <row r="168" spans="1:14" x14ac:dyDescent="0.2">
      <c r="A168" s="56">
        <f t="shared" si="9"/>
        <v>0.01</v>
      </c>
      <c r="B168" s="68"/>
      <c r="C168" s="57">
        <f>+IF(H168-SUM(C$2:C167)&gt;0,H168-SUM(C$2:C167),0)</f>
        <v>0</v>
      </c>
      <c r="D168" s="58">
        <f t="shared" si="10"/>
        <v>0</v>
      </c>
      <c r="E168" s="59">
        <f>+IF(C168=0,0,I168-SUM(E$2:E167))</f>
        <v>0</v>
      </c>
      <c r="F168" s="60">
        <f t="shared" si="8"/>
        <v>0</v>
      </c>
      <c r="H168" s="52">
        <f>+COUNTIF(Rohdaten!$B$1:'Rohdaten'!$B$65536,"&lt;"&amp;B168)</f>
        <v>0</v>
      </c>
      <c r="I168" s="53">
        <f>+SUMIF(Rohdaten!$B$1:'Rohdaten'!$B$65536,"&lt;"&amp;B168,Rohdaten!$B$1:'Rohdaten'!$B$65536)</f>
        <v>0</v>
      </c>
      <c r="K168" s="45"/>
      <c r="L168" s="45"/>
      <c r="N168" s="69"/>
    </row>
    <row r="169" spans="1:14" x14ac:dyDescent="0.2">
      <c r="A169" s="56">
        <f t="shared" si="9"/>
        <v>0.01</v>
      </c>
      <c r="B169" s="68"/>
      <c r="C169" s="57">
        <f>+IF(H169-SUM(C$2:C168)&gt;0,H169-SUM(C$2:C168),0)</f>
        <v>0</v>
      </c>
      <c r="D169" s="58">
        <f t="shared" si="10"/>
        <v>0</v>
      </c>
      <c r="E169" s="59">
        <f>+IF(C169=0,0,I169-SUM(E$2:E168))</f>
        <v>0</v>
      </c>
      <c r="F169" s="60">
        <f t="shared" si="8"/>
        <v>0</v>
      </c>
      <c r="H169" s="52">
        <f>+COUNTIF(Rohdaten!$B$1:'Rohdaten'!$B$65536,"&lt;"&amp;B169)</f>
        <v>0</v>
      </c>
      <c r="I169" s="53">
        <f>+SUMIF(Rohdaten!$B$1:'Rohdaten'!$B$65536,"&lt;"&amp;B169,Rohdaten!$B$1:'Rohdaten'!$B$65536)</f>
        <v>0</v>
      </c>
      <c r="K169" s="45"/>
      <c r="L169" s="45"/>
      <c r="N169" s="69"/>
    </row>
    <row r="170" spans="1:14" x14ac:dyDescent="0.2">
      <c r="A170" s="56">
        <f t="shared" si="9"/>
        <v>0.01</v>
      </c>
      <c r="B170" s="68"/>
      <c r="C170" s="57">
        <f>+IF(H170-SUM(C$2:C169)&gt;0,H170-SUM(C$2:C169),0)</f>
        <v>0</v>
      </c>
      <c r="D170" s="58">
        <f t="shared" si="10"/>
        <v>0</v>
      </c>
      <c r="E170" s="59">
        <f>+IF(C170=0,0,I170-SUM(E$2:E169))</f>
        <v>0</v>
      </c>
      <c r="F170" s="60">
        <f t="shared" si="8"/>
        <v>0</v>
      </c>
      <c r="H170" s="52">
        <f>+COUNTIF(Rohdaten!$B$1:'Rohdaten'!$B$65536,"&lt;"&amp;B170)</f>
        <v>0</v>
      </c>
      <c r="I170" s="53">
        <f>+SUMIF(Rohdaten!$B$1:'Rohdaten'!$B$65536,"&lt;"&amp;B170,Rohdaten!$B$1:'Rohdaten'!$B$65536)</f>
        <v>0</v>
      </c>
      <c r="K170" s="45"/>
      <c r="L170" s="45"/>
      <c r="N170" s="69"/>
    </row>
    <row r="171" spans="1:14" x14ac:dyDescent="0.2">
      <c r="A171" s="56">
        <f t="shared" si="9"/>
        <v>0.01</v>
      </c>
      <c r="B171" s="68"/>
      <c r="C171" s="57">
        <f>+IF(H171-SUM(C$2:C170)&gt;0,H171-SUM(C$2:C170),0)</f>
        <v>0</v>
      </c>
      <c r="D171" s="58">
        <f t="shared" si="10"/>
        <v>0</v>
      </c>
      <c r="E171" s="59">
        <f>+IF(C171=0,0,I171-SUM(E$2:E170))</f>
        <v>0</v>
      </c>
      <c r="F171" s="60">
        <f t="shared" si="8"/>
        <v>0</v>
      </c>
      <c r="H171" s="52">
        <f>+COUNTIF(Rohdaten!$B$1:'Rohdaten'!$B$65536,"&lt;"&amp;B171)</f>
        <v>0</v>
      </c>
      <c r="I171" s="53">
        <f>+SUMIF(Rohdaten!$B$1:'Rohdaten'!$B$65536,"&lt;"&amp;B171,Rohdaten!$B$1:'Rohdaten'!$B$65536)</f>
        <v>0</v>
      </c>
      <c r="K171" s="45"/>
      <c r="L171" s="45"/>
      <c r="N171" s="69"/>
    </row>
    <row r="172" spans="1:14" x14ac:dyDescent="0.2">
      <c r="A172" s="56">
        <f t="shared" si="9"/>
        <v>0.01</v>
      </c>
      <c r="B172" s="68"/>
      <c r="C172" s="57">
        <f>+IF(H172-SUM(C$2:C171)&gt;0,H172-SUM(C$2:C171),0)</f>
        <v>0</v>
      </c>
      <c r="D172" s="58">
        <f t="shared" si="10"/>
        <v>0</v>
      </c>
      <c r="E172" s="59">
        <f>+IF(C172=0,0,I172-SUM(E$2:E171))</f>
        <v>0</v>
      </c>
      <c r="F172" s="60">
        <f t="shared" si="8"/>
        <v>0</v>
      </c>
      <c r="H172" s="52">
        <f>+COUNTIF(Rohdaten!$B$1:'Rohdaten'!$B$65536,"&lt;"&amp;B172)</f>
        <v>0</v>
      </c>
      <c r="I172" s="53">
        <f>+SUMIF(Rohdaten!$B$1:'Rohdaten'!$B$65536,"&lt;"&amp;B172,Rohdaten!$B$1:'Rohdaten'!$B$65536)</f>
        <v>0</v>
      </c>
      <c r="K172" s="45"/>
      <c r="L172" s="45"/>
      <c r="N172" s="69"/>
    </row>
    <row r="173" spans="1:14" x14ac:dyDescent="0.2">
      <c r="A173" s="56">
        <f t="shared" si="9"/>
        <v>0.01</v>
      </c>
      <c r="B173" s="68"/>
      <c r="C173" s="57">
        <f>+IF(H173-SUM(C$2:C172)&gt;0,H173-SUM(C$2:C172),0)</f>
        <v>0</v>
      </c>
      <c r="D173" s="58">
        <f t="shared" si="10"/>
        <v>0</v>
      </c>
      <c r="E173" s="59">
        <f>+IF(C173=0,0,I173-SUM(E$2:E172))</f>
        <v>0</v>
      </c>
      <c r="F173" s="60">
        <f t="shared" si="8"/>
        <v>0</v>
      </c>
      <c r="H173" s="52">
        <f>+COUNTIF(Rohdaten!$B$1:'Rohdaten'!$B$65536,"&lt;"&amp;B173)</f>
        <v>0</v>
      </c>
      <c r="I173" s="53">
        <f>+SUMIF(Rohdaten!$B$1:'Rohdaten'!$B$65536,"&lt;"&amp;B173,Rohdaten!$B$1:'Rohdaten'!$B$65536)</f>
        <v>0</v>
      </c>
      <c r="K173" s="45"/>
      <c r="L173" s="45"/>
      <c r="N173" s="69"/>
    </row>
    <row r="174" spans="1:14" x14ac:dyDescent="0.2">
      <c r="A174" s="56">
        <f t="shared" si="9"/>
        <v>0.01</v>
      </c>
      <c r="B174" s="68"/>
      <c r="C174" s="57">
        <f>+IF(H174-SUM(C$2:C173)&gt;0,H174-SUM(C$2:C173),0)</f>
        <v>0</v>
      </c>
      <c r="D174" s="58">
        <f t="shared" si="10"/>
        <v>0</v>
      </c>
      <c r="E174" s="59">
        <f>+IF(C174=0,0,I174-SUM(E$2:E173))</f>
        <v>0</v>
      </c>
      <c r="F174" s="60">
        <f t="shared" si="8"/>
        <v>0</v>
      </c>
      <c r="H174" s="52">
        <f>+COUNTIF(Rohdaten!$B$1:'Rohdaten'!$B$65536,"&lt;"&amp;B174)</f>
        <v>0</v>
      </c>
      <c r="I174" s="53">
        <f>+SUMIF(Rohdaten!$B$1:'Rohdaten'!$B$65536,"&lt;"&amp;B174,Rohdaten!$B$1:'Rohdaten'!$B$65536)</f>
        <v>0</v>
      </c>
      <c r="K174" s="45"/>
      <c r="L174" s="45"/>
      <c r="N174" s="69"/>
    </row>
    <row r="175" spans="1:14" x14ac:dyDescent="0.2">
      <c r="A175" s="56">
        <f t="shared" si="9"/>
        <v>0.01</v>
      </c>
      <c r="B175" s="68"/>
      <c r="C175" s="57">
        <f>+IF(H175-SUM(C$2:C174)&gt;0,H175-SUM(C$2:C174),0)</f>
        <v>0</v>
      </c>
      <c r="D175" s="58">
        <f t="shared" si="10"/>
        <v>0</v>
      </c>
      <c r="E175" s="59">
        <f>+IF(C175=0,0,I175-SUM(E$2:E174))</f>
        <v>0</v>
      </c>
      <c r="F175" s="60">
        <f t="shared" si="8"/>
        <v>0</v>
      </c>
      <c r="H175" s="52">
        <f>+COUNTIF(Rohdaten!$B$1:'Rohdaten'!$B$65536,"&lt;"&amp;B175)</f>
        <v>0</v>
      </c>
      <c r="I175" s="53">
        <f>+SUMIF(Rohdaten!$B$1:'Rohdaten'!$B$65536,"&lt;"&amp;B175,Rohdaten!$B$1:'Rohdaten'!$B$65536)</f>
        <v>0</v>
      </c>
      <c r="K175" s="45"/>
      <c r="L175" s="45"/>
      <c r="N175" s="69"/>
    </row>
    <row r="176" spans="1:14" x14ac:dyDescent="0.2">
      <c r="A176" s="56">
        <f t="shared" si="9"/>
        <v>0.01</v>
      </c>
      <c r="B176" s="68"/>
      <c r="C176" s="57">
        <f>+IF(H176-SUM(C$2:C175)&gt;0,H176-SUM(C$2:C175),0)</f>
        <v>0</v>
      </c>
      <c r="D176" s="58">
        <f t="shared" si="10"/>
        <v>0</v>
      </c>
      <c r="E176" s="59">
        <f>+IF(C176=0,0,I176-SUM(E$2:E175))</f>
        <v>0</v>
      </c>
      <c r="F176" s="60">
        <f t="shared" si="8"/>
        <v>0</v>
      </c>
      <c r="H176" s="52">
        <f>+COUNTIF(Rohdaten!$B$1:'Rohdaten'!$B$65536,"&lt;"&amp;B176)</f>
        <v>0</v>
      </c>
      <c r="I176" s="53">
        <f>+SUMIF(Rohdaten!$B$1:'Rohdaten'!$B$65536,"&lt;"&amp;B176,Rohdaten!$B$1:'Rohdaten'!$B$65536)</f>
        <v>0</v>
      </c>
      <c r="K176" s="45"/>
      <c r="L176" s="45"/>
      <c r="N176" s="69"/>
    </row>
    <row r="177" spans="1:14" x14ac:dyDescent="0.2">
      <c r="A177" s="56">
        <f t="shared" si="9"/>
        <v>0.01</v>
      </c>
      <c r="B177" s="68"/>
      <c r="C177" s="57">
        <f>+IF(H177-SUM(C$2:C176)&gt;0,H177-SUM(C$2:C176),0)</f>
        <v>0</v>
      </c>
      <c r="D177" s="58">
        <f t="shared" si="10"/>
        <v>0</v>
      </c>
      <c r="E177" s="59">
        <f>+IF(C177=0,0,I177-SUM(E$2:E176))</f>
        <v>0</v>
      </c>
      <c r="F177" s="60">
        <f t="shared" si="8"/>
        <v>0</v>
      </c>
      <c r="H177" s="52">
        <f>+COUNTIF(Rohdaten!$B$1:'Rohdaten'!$B$65536,"&lt;"&amp;B177)</f>
        <v>0</v>
      </c>
      <c r="I177" s="53">
        <f>+SUMIF(Rohdaten!$B$1:'Rohdaten'!$B$65536,"&lt;"&amp;B177,Rohdaten!$B$1:'Rohdaten'!$B$65536)</f>
        <v>0</v>
      </c>
      <c r="K177" s="45"/>
      <c r="L177" s="45"/>
      <c r="N177" s="69"/>
    </row>
    <row r="178" spans="1:14" x14ac:dyDescent="0.2">
      <c r="A178" s="56">
        <f t="shared" si="9"/>
        <v>0.01</v>
      </c>
      <c r="B178" s="68"/>
      <c r="C178" s="57">
        <f>+IF(H178-SUM(C$2:C177)&gt;0,H178-SUM(C$2:C177),0)</f>
        <v>0</v>
      </c>
      <c r="D178" s="58">
        <f t="shared" si="10"/>
        <v>0</v>
      </c>
      <c r="E178" s="59">
        <f>+IF(C178=0,0,I178-SUM(E$2:E177))</f>
        <v>0</v>
      </c>
      <c r="F178" s="60">
        <f t="shared" si="8"/>
        <v>0</v>
      </c>
      <c r="H178" s="52">
        <f>+COUNTIF(Rohdaten!$B$1:'Rohdaten'!$B$65536,"&lt;"&amp;B178)</f>
        <v>0</v>
      </c>
      <c r="I178" s="53">
        <f>+SUMIF(Rohdaten!$B$1:'Rohdaten'!$B$65536,"&lt;"&amp;B178,Rohdaten!$B$1:'Rohdaten'!$B$65536)</f>
        <v>0</v>
      </c>
      <c r="K178" s="45"/>
      <c r="L178" s="45"/>
      <c r="N178" s="69"/>
    </row>
    <row r="179" spans="1:14" x14ac:dyDescent="0.2">
      <c r="A179" s="56">
        <f t="shared" si="9"/>
        <v>0.01</v>
      </c>
      <c r="B179" s="68"/>
      <c r="C179" s="57">
        <f>+IF(H179-SUM(C$2:C178)&gt;0,H179-SUM(C$2:C178),0)</f>
        <v>0</v>
      </c>
      <c r="D179" s="58">
        <f t="shared" si="10"/>
        <v>0</v>
      </c>
      <c r="E179" s="59">
        <f>+IF(C179=0,0,I179-SUM(E$2:E178))</f>
        <v>0</v>
      </c>
      <c r="F179" s="60">
        <f t="shared" si="8"/>
        <v>0</v>
      </c>
      <c r="H179" s="52">
        <f>+COUNTIF(Rohdaten!$B$1:'Rohdaten'!$B$65536,"&lt;"&amp;B179)</f>
        <v>0</v>
      </c>
      <c r="I179" s="53">
        <f>+SUMIF(Rohdaten!$B$1:'Rohdaten'!$B$65536,"&lt;"&amp;B179,Rohdaten!$B$1:'Rohdaten'!$B$65536)</f>
        <v>0</v>
      </c>
      <c r="K179" s="45"/>
      <c r="L179" s="45"/>
      <c r="N179" s="69"/>
    </row>
    <row r="180" spans="1:14" x14ac:dyDescent="0.2">
      <c r="A180" s="56">
        <f t="shared" si="9"/>
        <v>0.01</v>
      </c>
      <c r="B180" s="68"/>
      <c r="C180" s="57">
        <f>+IF(H180-SUM(C$2:C179)&gt;0,H180-SUM(C$2:C179),0)</f>
        <v>0</v>
      </c>
      <c r="D180" s="58">
        <f t="shared" si="10"/>
        <v>0</v>
      </c>
      <c r="E180" s="59">
        <f>+IF(C180=0,0,I180-SUM(E$2:E179))</f>
        <v>0</v>
      </c>
      <c r="F180" s="60">
        <f t="shared" si="8"/>
        <v>0</v>
      </c>
      <c r="H180" s="52">
        <f>+COUNTIF(Rohdaten!$B$1:'Rohdaten'!$B$65536,"&lt;"&amp;B180)</f>
        <v>0</v>
      </c>
      <c r="I180" s="53">
        <f>+SUMIF(Rohdaten!$B$1:'Rohdaten'!$B$65536,"&lt;"&amp;B180,Rohdaten!$B$1:'Rohdaten'!$B$65536)</f>
        <v>0</v>
      </c>
      <c r="K180" s="45"/>
      <c r="L180" s="45"/>
      <c r="N180" s="69"/>
    </row>
    <row r="181" spans="1:14" x14ac:dyDescent="0.2">
      <c r="A181" s="56">
        <f t="shared" si="9"/>
        <v>0.01</v>
      </c>
      <c r="B181" s="68"/>
      <c r="C181" s="57">
        <f>+IF(H181-SUM(C$2:C180)&gt;0,H181-SUM(C$2:C180),0)</f>
        <v>0</v>
      </c>
      <c r="D181" s="58">
        <f t="shared" si="10"/>
        <v>0</v>
      </c>
      <c r="E181" s="59">
        <f>+IF(C181=0,0,I181-SUM(E$2:E180))</f>
        <v>0</v>
      </c>
      <c r="F181" s="60">
        <f t="shared" si="8"/>
        <v>0</v>
      </c>
      <c r="H181" s="52">
        <f>+COUNTIF(Rohdaten!$B$1:'Rohdaten'!$B$65536,"&lt;"&amp;B181)</f>
        <v>0</v>
      </c>
      <c r="I181" s="53">
        <f>+SUMIF(Rohdaten!$B$1:'Rohdaten'!$B$65536,"&lt;"&amp;B181,Rohdaten!$B$1:'Rohdaten'!$B$65536)</f>
        <v>0</v>
      </c>
      <c r="K181" s="45"/>
      <c r="L181" s="45"/>
      <c r="N181" s="69"/>
    </row>
    <row r="182" spans="1:14" x14ac:dyDescent="0.2">
      <c r="A182" s="56">
        <f t="shared" si="9"/>
        <v>0.01</v>
      </c>
      <c r="B182" s="68"/>
      <c r="C182" s="57">
        <f>+IF(H182-SUM(C$2:C181)&gt;0,H182-SUM(C$2:C181),0)</f>
        <v>0</v>
      </c>
      <c r="D182" s="58">
        <f t="shared" si="10"/>
        <v>0</v>
      </c>
      <c r="E182" s="59">
        <f>+IF(C182=0,0,I182-SUM(E$2:E181))</f>
        <v>0</v>
      </c>
      <c r="F182" s="60">
        <f t="shared" si="8"/>
        <v>0</v>
      </c>
      <c r="H182" s="52">
        <f>+COUNTIF(Rohdaten!$B$1:'Rohdaten'!$B$65536,"&lt;"&amp;B182)</f>
        <v>0</v>
      </c>
      <c r="I182" s="53">
        <f>+SUMIF(Rohdaten!$B$1:'Rohdaten'!$B$65536,"&lt;"&amp;B182,Rohdaten!$B$1:'Rohdaten'!$B$65536)</f>
        <v>0</v>
      </c>
      <c r="K182" s="45"/>
      <c r="L182" s="45"/>
      <c r="N182" s="69"/>
    </row>
    <row r="183" spans="1:14" x14ac:dyDescent="0.2">
      <c r="A183" s="56">
        <f t="shared" si="9"/>
        <v>0.01</v>
      </c>
      <c r="B183" s="68"/>
      <c r="C183" s="57">
        <f>+IF(H183-SUM(C$2:C182)&gt;0,H183-SUM(C$2:C182),0)</f>
        <v>0</v>
      </c>
      <c r="D183" s="58">
        <f t="shared" si="10"/>
        <v>0</v>
      </c>
      <c r="E183" s="59">
        <f>+IF(C183=0,0,I183-SUM(E$2:E182))</f>
        <v>0</v>
      </c>
      <c r="F183" s="60">
        <f t="shared" si="8"/>
        <v>0</v>
      </c>
      <c r="H183" s="52">
        <f>+COUNTIF(Rohdaten!$B$1:'Rohdaten'!$B$65536,"&lt;"&amp;B183)</f>
        <v>0</v>
      </c>
      <c r="I183" s="53">
        <f>+SUMIF(Rohdaten!$B$1:'Rohdaten'!$B$65536,"&lt;"&amp;B183,Rohdaten!$B$1:'Rohdaten'!$B$65536)</f>
        <v>0</v>
      </c>
      <c r="K183" s="45"/>
      <c r="L183" s="45"/>
      <c r="N183" s="69"/>
    </row>
    <row r="184" spans="1:14" x14ac:dyDescent="0.2">
      <c r="A184" s="56">
        <f t="shared" si="9"/>
        <v>0.01</v>
      </c>
      <c r="B184" s="68"/>
      <c r="C184" s="57">
        <f>+IF(H184-SUM(C$2:C183)&gt;0,H184-SUM(C$2:C183),0)</f>
        <v>0</v>
      </c>
      <c r="D184" s="58">
        <f t="shared" si="10"/>
        <v>0</v>
      </c>
      <c r="E184" s="59">
        <f>+IF(C184=0,0,I184-SUM(E$2:E183))</f>
        <v>0</v>
      </c>
      <c r="F184" s="60">
        <f t="shared" si="8"/>
        <v>0</v>
      </c>
      <c r="H184" s="52">
        <f>+COUNTIF(Rohdaten!$B$1:'Rohdaten'!$B$65536,"&lt;"&amp;B184)</f>
        <v>0</v>
      </c>
      <c r="I184" s="53">
        <f>+SUMIF(Rohdaten!$B$1:'Rohdaten'!$B$65536,"&lt;"&amp;B184,Rohdaten!$B$1:'Rohdaten'!$B$65536)</f>
        <v>0</v>
      </c>
      <c r="K184" s="45"/>
      <c r="L184" s="45"/>
      <c r="N184" s="69"/>
    </row>
    <row r="185" spans="1:14" x14ac:dyDescent="0.2">
      <c r="A185" s="56">
        <f t="shared" si="9"/>
        <v>0.01</v>
      </c>
      <c r="B185" s="68"/>
      <c r="C185" s="57">
        <f>+IF(H185-SUM(C$2:C184)&gt;0,H185-SUM(C$2:C184),0)</f>
        <v>0</v>
      </c>
      <c r="D185" s="58">
        <f t="shared" si="10"/>
        <v>0</v>
      </c>
      <c r="E185" s="59">
        <f>+IF(C185=0,0,I185-SUM(E$2:E184))</f>
        <v>0</v>
      </c>
      <c r="F185" s="60">
        <f t="shared" si="8"/>
        <v>0</v>
      </c>
      <c r="H185" s="52">
        <f>+COUNTIF(Rohdaten!$B$1:'Rohdaten'!$B$65536,"&lt;"&amp;B185)</f>
        <v>0</v>
      </c>
      <c r="I185" s="53">
        <f>+SUMIF(Rohdaten!$B$1:'Rohdaten'!$B$65536,"&lt;"&amp;B185,Rohdaten!$B$1:'Rohdaten'!$B$65536)</f>
        <v>0</v>
      </c>
      <c r="K185" s="45"/>
      <c r="L185" s="45"/>
      <c r="N185" s="69"/>
    </row>
    <row r="186" spans="1:14" x14ac:dyDescent="0.2">
      <c r="A186" s="56">
        <f t="shared" si="9"/>
        <v>0.01</v>
      </c>
      <c r="B186" s="68"/>
      <c r="C186" s="57">
        <f>+IF(H186-SUM(C$2:C185)&gt;0,H186-SUM(C$2:C185),0)</f>
        <v>0</v>
      </c>
      <c r="D186" s="58">
        <f t="shared" si="10"/>
        <v>0</v>
      </c>
      <c r="E186" s="59">
        <f>+IF(C186=0,0,I186-SUM(E$2:E185))</f>
        <v>0</v>
      </c>
      <c r="F186" s="60">
        <f t="shared" si="8"/>
        <v>0</v>
      </c>
      <c r="H186" s="52">
        <f>+COUNTIF(Rohdaten!$B$1:'Rohdaten'!$B$65536,"&lt;"&amp;B186)</f>
        <v>0</v>
      </c>
      <c r="I186" s="53">
        <f>+SUMIF(Rohdaten!$B$1:'Rohdaten'!$B$65536,"&lt;"&amp;B186,Rohdaten!$B$1:'Rohdaten'!$B$65536)</f>
        <v>0</v>
      </c>
      <c r="K186" s="45"/>
      <c r="L186" s="45"/>
      <c r="N186" s="69"/>
    </row>
    <row r="187" spans="1:14" x14ac:dyDescent="0.2">
      <c r="A187" s="56">
        <f t="shared" si="9"/>
        <v>0.01</v>
      </c>
      <c r="B187" s="68"/>
      <c r="C187" s="57">
        <f>+IF(H187-SUM(C$2:C186)&gt;0,H187-SUM(C$2:C186),0)</f>
        <v>0</v>
      </c>
      <c r="D187" s="58">
        <f t="shared" si="10"/>
        <v>0</v>
      </c>
      <c r="E187" s="59">
        <f>+IF(C187=0,0,I187-SUM(E$2:E186))</f>
        <v>0</v>
      </c>
      <c r="F187" s="60">
        <f t="shared" si="8"/>
        <v>0</v>
      </c>
      <c r="H187" s="52">
        <f>+COUNTIF(Rohdaten!$B$1:'Rohdaten'!$B$65536,"&lt;"&amp;B187)</f>
        <v>0</v>
      </c>
      <c r="I187" s="53">
        <f>+SUMIF(Rohdaten!$B$1:'Rohdaten'!$B$65536,"&lt;"&amp;B187,Rohdaten!$B$1:'Rohdaten'!$B$65536)</f>
        <v>0</v>
      </c>
      <c r="K187" s="45"/>
      <c r="L187" s="45"/>
      <c r="N187" s="69"/>
    </row>
    <row r="188" spans="1:14" x14ac:dyDescent="0.2">
      <c r="A188" s="56">
        <f t="shared" si="9"/>
        <v>0.01</v>
      </c>
      <c r="B188" s="68"/>
      <c r="C188" s="57">
        <f>+IF(H188-SUM(C$2:C187)&gt;0,H188-SUM(C$2:C187),0)</f>
        <v>0</v>
      </c>
      <c r="D188" s="58">
        <f t="shared" si="10"/>
        <v>0</v>
      </c>
      <c r="E188" s="59">
        <f>+IF(C188=0,0,I188-SUM(E$2:E187))</f>
        <v>0</v>
      </c>
      <c r="F188" s="60">
        <f t="shared" si="8"/>
        <v>0</v>
      </c>
      <c r="H188" s="52">
        <f>+COUNTIF(Rohdaten!$B$1:'Rohdaten'!$B$65536,"&lt;"&amp;B188)</f>
        <v>0</v>
      </c>
      <c r="I188" s="53">
        <f>+SUMIF(Rohdaten!$B$1:'Rohdaten'!$B$65536,"&lt;"&amp;B188,Rohdaten!$B$1:'Rohdaten'!$B$65536)</f>
        <v>0</v>
      </c>
      <c r="K188" s="45"/>
      <c r="L188" s="45"/>
      <c r="N188" s="69"/>
    </row>
    <row r="189" spans="1:14" x14ac:dyDescent="0.2">
      <c r="A189" s="56">
        <f t="shared" si="9"/>
        <v>0.01</v>
      </c>
      <c r="B189" s="68"/>
      <c r="C189" s="57">
        <f>+IF(H189-SUM(C$2:C188)&gt;0,H189-SUM(C$2:C188),0)</f>
        <v>0</v>
      </c>
      <c r="D189" s="58">
        <f t="shared" si="10"/>
        <v>0</v>
      </c>
      <c r="E189" s="59">
        <f>+IF(C189=0,0,I189-SUM(E$2:E188))</f>
        <v>0</v>
      </c>
      <c r="F189" s="60">
        <f t="shared" si="8"/>
        <v>0</v>
      </c>
      <c r="H189" s="52">
        <f>+COUNTIF(Rohdaten!$B$1:'Rohdaten'!$B$65536,"&lt;"&amp;B189)</f>
        <v>0</v>
      </c>
      <c r="I189" s="53">
        <f>+SUMIF(Rohdaten!$B$1:'Rohdaten'!$B$65536,"&lt;"&amp;B189,Rohdaten!$B$1:'Rohdaten'!$B$65536)</f>
        <v>0</v>
      </c>
      <c r="K189" s="45"/>
      <c r="L189" s="45"/>
      <c r="N189" s="69"/>
    </row>
    <row r="190" spans="1:14" x14ac:dyDescent="0.2">
      <c r="A190" s="56">
        <f t="shared" si="9"/>
        <v>0.01</v>
      </c>
      <c r="B190" s="68"/>
      <c r="C190" s="57">
        <f>+IF(H190-SUM(C$2:C189)&gt;0,H190-SUM(C$2:C189),0)</f>
        <v>0</v>
      </c>
      <c r="D190" s="58">
        <f t="shared" si="10"/>
        <v>0</v>
      </c>
      <c r="E190" s="59">
        <f>+IF(C190=0,0,I190-SUM(E$2:E189))</f>
        <v>0</v>
      </c>
      <c r="F190" s="60">
        <f t="shared" si="8"/>
        <v>0</v>
      </c>
      <c r="H190" s="52">
        <f>+COUNTIF(Rohdaten!$B$1:'Rohdaten'!$B$65536,"&lt;"&amp;B190)</f>
        <v>0</v>
      </c>
      <c r="I190" s="53">
        <f>+SUMIF(Rohdaten!$B$1:'Rohdaten'!$B$65536,"&lt;"&amp;B190,Rohdaten!$B$1:'Rohdaten'!$B$65536)</f>
        <v>0</v>
      </c>
      <c r="K190" s="45"/>
      <c r="L190" s="45"/>
      <c r="N190" s="69"/>
    </row>
    <row r="191" spans="1:14" x14ac:dyDescent="0.2">
      <c r="A191" s="56">
        <f t="shared" si="9"/>
        <v>0.01</v>
      </c>
      <c r="B191" s="68"/>
      <c r="C191" s="57">
        <f>+IF(H191-SUM(C$2:C190)&gt;0,H191-SUM(C$2:C190),0)</f>
        <v>0</v>
      </c>
      <c r="D191" s="58">
        <f t="shared" si="10"/>
        <v>0</v>
      </c>
      <c r="E191" s="59">
        <f>+IF(C191=0,0,I191-SUM(E$2:E190))</f>
        <v>0</v>
      </c>
      <c r="F191" s="60">
        <f t="shared" si="8"/>
        <v>0</v>
      </c>
      <c r="H191" s="52">
        <f>+COUNTIF(Rohdaten!$B$1:'Rohdaten'!$B$65536,"&lt;"&amp;B191)</f>
        <v>0</v>
      </c>
      <c r="I191" s="53">
        <f>+SUMIF(Rohdaten!$B$1:'Rohdaten'!$B$65536,"&lt;"&amp;B191,Rohdaten!$B$1:'Rohdaten'!$B$65536)</f>
        <v>0</v>
      </c>
      <c r="K191" s="45"/>
      <c r="L191" s="45"/>
      <c r="N191" s="69"/>
    </row>
    <row r="192" spans="1:14" x14ac:dyDescent="0.2">
      <c r="A192" s="56">
        <f t="shared" si="9"/>
        <v>0.01</v>
      </c>
      <c r="B192" s="68"/>
      <c r="C192" s="57">
        <f>+IF(H192-SUM(C$2:C191)&gt;0,H192-SUM(C$2:C191),0)</f>
        <v>0</v>
      </c>
      <c r="D192" s="58">
        <f t="shared" si="10"/>
        <v>0</v>
      </c>
      <c r="E192" s="59">
        <f>+IF(C192=0,0,I192-SUM(E$2:E191))</f>
        <v>0</v>
      </c>
      <c r="F192" s="60">
        <f t="shared" si="8"/>
        <v>0</v>
      </c>
      <c r="H192" s="52">
        <f>+COUNTIF(Rohdaten!$B$1:'Rohdaten'!$B$65536,"&lt;"&amp;B192)</f>
        <v>0</v>
      </c>
      <c r="I192" s="53">
        <f>+SUMIF(Rohdaten!$B$1:'Rohdaten'!$B$65536,"&lt;"&amp;B192,Rohdaten!$B$1:'Rohdaten'!$B$65536)</f>
        <v>0</v>
      </c>
      <c r="K192" s="45"/>
      <c r="L192" s="45"/>
      <c r="N192" s="69"/>
    </row>
    <row r="193" spans="1:14" x14ac:dyDescent="0.2">
      <c r="A193" s="56">
        <f t="shared" si="9"/>
        <v>0.01</v>
      </c>
      <c r="B193" s="68"/>
      <c r="C193" s="57">
        <f>+IF(H193-SUM(C$2:C192)&gt;0,H193-SUM(C$2:C192),0)</f>
        <v>0</v>
      </c>
      <c r="D193" s="58">
        <f t="shared" si="10"/>
        <v>0</v>
      </c>
      <c r="E193" s="59">
        <f>+IF(C193=0,0,I193-SUM(E$2:E192))</f>
        <v>0</v>
      </c>
      <c r="F193" s="60">
        <f t="shared" si="8"/>
        <v>0</v>
      </c>
      <c r="H193" s="52">
        <f>+COUNTIF(Rohdaten!$B$1:'Rohdaten'!$B$65536,"&lt;"&amp;B193)</f>
        <v>0</v>
      </c>
      <c r="I193" s="53">
        <f>+SUMIF(Rohdaten!$B$1:'Rohdaten'!$B$65536,"&lt;"&amp;B193,Rohdaten!$B$1:'Rohdaten'!$B$65536)</f>
        <v>0</v>
      </c>
      <c r="K193" s="45"/>
      <c r="L193" s="45"/>
      <c r="N193" s="69"/>
    </row>
    <row r="194" spans="1:14" x14ac:dyDescent="0.2">
      <c r="A194" s="56">
        <f t="shared" si="9"/>
        <v>0.01</v>
      </c>
      <c r="B194" s="68"/>
      <c r="C194" s="57">
        <f>+IF(H194-SUM(C$2:C193)&gt;0,H194-SUM(C$2:C193),0)</f>
        <v>0</v>
      </c>
      <c r="D194" s="58">
        <f t="shared" si="10"/>
        <v>0</v>
      </c>
      <c r="E194" s="59">
        <f>+IF(C194=0,0,I194-SUM(E$2:E193))</f>
        <v>0</v>
      </c>
      <c r="F194" s="60">
        <f t="shared" ref="F194:F257" si="11">+E194/MAX($I:$I)</f>
        <v>0</v>
      </c>
      <c r="H194" s="52">
        <f>+COUNTIF(Rohdaten!$B$1:'Rohdaten'!$B$65536,"&lt;"&amp;B194)</f>
        <v>0</v>
      </c>
      <c r="I194" s="53">
        <f>+SUMIF(Rohdaten!$B$1:'Rohdaten'!$B$65536,"&lt;"&amp;B194,Rohdaten!$B$1:'Rohdaten'!$B$65536)</f>
        <v>0</v>
      </c>
      <c r="K194" s="45"/>
      <c r="L194" s="45"/>
      <c r="N194" s="69"/>
    </row>
    <row r="195" spans="1:14" x14ac:dyDescent="0.2">
      <c r="A195" s="56">
        <f t="shared" ref="A195:A258" si="12">+B194+0.01</f>
        <v>0.01</v>
      </c>
      <c r="B195" s="68"/>
      <c r="C195" s="57">
        <f>+IF(H195-SUM(C$2:C194)&gt;0,H195-SUM(C$2:C194),0)</f>
        <v>0</v>
      </c>
      <c r="D195" s="58">
        <f t="shared" si="10"/>
        <v>0</v>
      </c>
      <c r="E195" s="59">
        <f>+IF(C195=0,0,I195-SUM(E$2:E194))</f>
        <v>0</v>
      </c>
      <c r="F195" s="60">
        <f t="shared" si="11"/>
        <v>0</v>
      </c>
      <c r="H195" s="52">
        <f>+COUNTIF(Rohdaten!$B$1:'Rohdaten'!$B$65536,"&lt;"&amp;B195)</f>
        <v>0</v>
      </c>
      <c r="I195" s="53">
        <f>+SUMIF(Rohdaten!$B$1:'Rohdaten'!$B$65536,"&lt;"&amp;B195,Rohdaten!$B$1:'Rohdaten'!$B$65536)</f>
        <v>0</v>
      </c>
      <c r="K195" s="45"/>
      <c r="L195" s="45"/>
      <c r="N195" s="69"/>
    </row>
    <row r="196" spans="1:14" x14ac:dyDescent="0.2">
      <c r="A196" s="56">
        <f t="shared" si="12"/>
        <v>0.01</v>
      </c>
      <c r="B196" s="68"/>
      <c r="C196" s="57">
        <f>+IF(H196-SUM(C$2:C195)&gt;0,H196-SUM(C$2:C195),0)</f>
        <v>0</v>
      </c>
      <c r="D196" s="58">
        <f t="shared" ref="D196:D259" si="13">+IF(C196=0,0,C196/MAX($H:$H))</f>
        <v>0</v>
      </c>
      <c r="E196" s="59">
        <f>+IF(C196=0,0,I196-SUM(E$2:E195))</f>
        <v>0</v>
      </c>
      <c r="F196" s="60">
        <f t="shared" si="11"/>
        <v>0</v>
      </c>
      <c r="H196" s="52">
        <f>+COUNTIF(Rohdaten!$B$1:'Rohdaten'!$B$65536,"&lt;"&amp;B196)</f>
        <v>0</v>
      </c>
      <c r="I196" s="53">
        <f>+SUMIF(Rohdaten!$B$1:'Rohdaten'!$B$65536,"&lt;"&amp;B196,Rohdaten!$B$1:'Rohdaten'!$B$65536)</f>
        <v>0</v>
      </c>
      <c r="K196" s="45"/>
      <c r="L196" s="45"/>
      <c r="N196" s="69"/>
    </row>
    <row r="197" spans="1:14" x14ac:dyDescent="0.2">
      <c r="A197" s="56">
        <f t="shared" si="12"/>
        <v>0.01</v>
      </c>
      <c r="B197" s="68"/>
      <c r="C197" s="57">
        <f>+IF(H197-SUM(C$2:C196)&gt;0,H197-SUM(C$2:C196),0)</f>
        <v>0</v>
      </c>
      <c r="D197" s="58">
        <f t="shared" si="13"/>
        <v>0</v>
      </c>
      <c r="E197" s="59">
        <f>+IF(C197=0,0,I197-SUM(E$2:E196))</f>
        <v>0</v>
      </c>
      <c r="F197" s="60">
        <f t="shared" si="11"/>
        <v>0</v>
      </c>
      <c r="H197" s="52">
        <f>+COUNTIF(Rohdaten!$B$1:'Rohdaten'!$B$65536,"&lt;"&amp;B197)</f>
        <v>0</v>
      </c>
      <c r="I197" s="53">
        <f>+SUMIF(Rohdaten!$B$1:'Rohdaten'!$B$65536,"&lt;"&amp;B197,Rohdaten!$B$1:'Rohdaten'!$B$65536)</f>
        <v>0</v>
      </c>
      <c r="K197" s="45"/>
      <c r="L197" s="45"/>
      <c r="N197" s="69"/>
    </row>
    <row r="198" spans="1:14" x14ac:dyDescent="0.2">
      <c r="A198" s="56">
        <f t="shared" si="12"/>
        <v>0.01</v>
      </c>
      <c r="B198" s="68"/>
      <c r="C198" s="57">
        <f>+IF(H198-SUM(C$2:C197)&gt;0,H198-SUM(C$2:C197),0)</f>
        <v>0</v>
      </c>
      <c r="D198" s="58">
        <f t="shared" si="13"/>
        <v>0</v>
      </c>
      <c r="E198" s="59">
        <f>+IF(C198=0,0,I198-SUM(E$2:E197))</f>
        <v>0</v>
      </c>
      <c r="F198" s="60">
        <f t="shared" si="11"/>
        <v>0</v>
      </c>
      <c r="H198" s="52">
        <f>+COUNTIF(Rohdaten!$B$1:'Rohdaten'!$B$65536,"&lt;"&amp;B198)</f>
        <v>0</v>
      </c>
      <c r="I198" s="53">
        <f>+SUMIF(Rohdaten!$B$1:'Rohdaten'!$B$65536,"&lt;"&amp;B198,Rohdaten!$B$1:'Rohdaten'!$B$65536)</f>
        <v>0</v>
      </c>
      <c r="K198" s="45"/>
      <c r="L198" s="45"/>
      <c r="N198" s="69"/>
    </row>
    <row r="199" spans="1:14" x14ac:dyDescent="0.2">
      <c r="A199" s="56">
        <f t="shared" si="12"/>
        <v>0.01</v>
      </c>
      <c r="B199" s="68"/>
      <c r="C199" s="57">
        <f>+IF(H199-SUM(C$2:C198)&gt;0,H199-SUM(C$2:C198),0)</f>
        <v>0</v>
      </c>
      <c r="D199" s="58">
        <f t="shared" si="13"/>
        <v>0</v>
      </c>
      <c r="E199" s="59">
        <f>+IF(C199=0,0,I199-SUM(E$2:E198))</f>
        <v>0</v>
      </c>
      <c r="F199" s="60">
        <f t="shared" si="11"/>
        <v>0</v>
      </c>
      <c r="H199" s="52">
        <f>+COUNTIF(Rohdaten!$B$1:'Rohdaten'!$B$65536,"&lt;"&amp;B199)</f>
        <v>0</v>
      </c>
      <c r="I199" s="53">
        <f>+SUMIF(Rohdaten!$B$1:'Rohdaten'!$B$65536,"&lt;"&amp;B199,Rohdaten!$B$1:'Rohdaten'!$B$65536)</f>
        <v>0</v>
      </c>
      <c r="K199" s="45"/>
      <c r="L199" s="45"/>
      <c r="N199" s="69"/>
    </row>
    <row r="200" spans="1:14" x14ac:dyDescent="0.2">
      <c r="A200" s="56">
        <f t="shared" si="12"/>
        <v>0.01</v>
      </c>
      <c r="B200" s="68"/>
      <c r="C200" s="57">
        <f>+IF(H200-SUM(C$2:C199)&gt;0,H200-SUM(C$2:C199),0)</f>
        <v>0</v>
      </c>
      <c r="D200" s="58">
        <f t="shared" si="13"/>
        <v>0</v>
      </c>
      <c r="E200" s="59">
        <f>+IF(C200=0,0,I200-SUM(E$2:E199))</f>
        <v>0</v>
      </c>
      <c r="F200" s="60">
        <f t="shared" si="11"/>
        <v>0</v>
      </c>
      <c r="H200" s="52">
        <f>+COUNTIF(Rohdaten!$B$1:'Rohdaten'!$B$65536,"&lt;"&amp;B200)</f>
        <v>0</v>
      </c>
      <c r="I200" s="53">
        <f>+SUMIF(Rohdaten!$B$1:'Rohdaten'!$B$65536,"&lt;"&amp;B200,Rohdaten!$B$1:'Rohdaten'!$B$65536)</f>
        <v>0</v>
      </c>
      <c r="K200" s="45"/>
      <c r="L200" s="45"/>
      <c r="N200" s="69"/>
    </row>
    <row r="201" spans="1:14" x14ac:dyDescent="0.2">
      <c r="A201" s="56">
        <f t="shared" si="12"/>
        <v>0.01</v>
      </c>
      <c r="B201" s="68"/>
      <c r="C201" s="57">
        <f>+IF(H201-SUM(C$2:C200)&gt;0,H201-SUM(C$2:C200),0)</f>
        <v>0</v>
      </c>
      <c r="D201" s="58">
        <f t="shared" si="13"/>
        <v>0</v>
      </c>
      <c r="E201" s="59">
        <f>+IF(C201=0,0,I201-SUM(E$2:E200))</f>
        <v>0</v>
      </c>
      <c r="F201" s="60">
        <f t="shared" si="11"/>
        <v>0</v>
      </c>
      <c r="H201" s="52">
        <f>+COUNTIF(Rohdaten!$B$1:'Rohdaten'!$B$65536,"&lt;"&amp;B201)</f>
        <v>0</v>
      </c>
      <c r="I201" s="53">
        <f>+SUMIF(Rohdaten!$B$1:'Rohdaten'!$B$65536,"&lt;"&amp;B201,Rohdaten!$B$1:'Rohdaten'!$B$65536)</f>
        <v>0</v>
      </c>
      <c r="K201" s="45"/>
      <c r="L201" s="45"/>
      <c r="N201" s="69"/>
    </row>
    <row r="202" spans="1:14" x14ac:dyDescent="0.2">
      <c r="A202" s="56">
        <f t="shared" si="12"/>
        <v>0.01</v>
      </c>
      <c r="B202" s="68"/>
      <c r="C202" s="57">
        <f>+IF(H202-SUM(C$2:C201)&gt;0,H202-SUM(C$2:C201),0)</f>
        <v>0</v>
      </c>
      <c r="D202" s="58">
        <f t="shared" si="13"/>
        <v>0</v>
      </c>
      <c r="E202" s="59">
        <f>+IF(C202=0,0,I202-SUM(E$2:E201))</f>
        <v>0</v>
      </c>
      <c r="F202" s="60">
        <f t="shared" si="11"/>
        <v>0</v>
      </c>
      <c r="H202" s="52">
        <f>+COUNTIF(Rohdaten!$B$1:'Rohdaten'!$B$65536,"&lt;"&amp;B202)</f>
        <v>0</v>
      </c>
      <c r="I202" s="53">
        <f>+SUMIF(Rohdaten!$B$1:'Rohdaten'!$B$65536,"&lt;"&amp;B202,Rohdaten!$B$1:'Rohdaten'!$B$65536)</f>
        <v>0</v>
      </c>
      <c r="K202" s="45"/>
      <c r="L202" s="45"/>
      <c r="N202" s="69"/>
    </row>
    <row r="203" spans="1:14" x14ac:dyDescent="0.2">
      <c r="A203" s="56">
        <f t="shared" si="12"/>
        <v>0.01</v>
      </c>
      <c r="B203" s="68"/>
      <c r="C203" s="57">
        <f>+IF(H203-SUM(C$2:C202)&gt;0,H203-SUM(C$2:C202),0)</f>
        <v>0</v>
      </c>
      <c r="D203" s="58">
        <f t="shared" si="13"/>
        <v>0</v>
      </c>
      <c r="E203" s="59">
        <f>+IF(C203=0,0,I203-SUM(E$2:E202))</f>
        <v>0</v>
      </c>
      <c r="F203" s="60">
        <f t="shared" si="11"/>
        <v>0</v>
      </c>
      <c r="H203" s="52">
        <f>+COUNTIF(Rohdaten!$B$1:'Rohdaten'!$B$65536,"&lt;"&amp;B203)</f>
        <v>0</v>
      </c>
      <c r="I203" s="53">
        <f>+SUMIF(Rohdaten!$B$1:'Rohdaten'!$B$65536,"&lt;"&amp;B203,Rohdaten!$B$1:'Rohdaten'!$B$65536)</f>
        <v>0</v>
      </c>
      <c r="K203" s="45"/>
      <c r="L203" s="45"/>
      <c r="N203" s="69"/>
    </row>
    <row r="204" spans="1:14" x14ac:dyDescent="0.2">
      <c r="A204" s="56">
        <f t="shared" si="12"/>
        <v>0.01</v>
      </c>
      <c r="B204" s="68"/>
      <c r="C204" s="57">
        <f>+IF(H204-SUM(C$2:C203)&gt;0,H204-SUM(C$2:C203),0)</f>
        <v>0</v>
      </c>
      <c r="D204" s="58">
        <f t="shared" si="13"/>
        <v>0</v>
      </c>
      <c r="E204" s="59">
        <f>+IF(C204=0,0,I204-SUM(E$2:E203))</f>
        <v>0</v>
      </c>
      <c r="F204" s="60">
        <f t="shared" si="11"/>
        <v>0</v>
      </c>
      <c r="H204" s="52">
        <f>+COUNTIF(Rohdaten!$B$1:'Rohdaten'!$B$65536,"&lt;"&amp;B204)</f>
        <v>0</v>
      </c>
      <c r="I204" s="53">
        <f>+SUMIF(Rohdaten!$B$1:'Rohdaten'!$B$65536,"&lt;"&amp;B204,Rohdaten!$B$1:'Rohdaten'!$B$65536)</f>
        <v>0</v>
      </c>
      <c r="K204" s="45"/>
      <c r="L204" s="45"/>
      <c r="N204" s="69"/>
    </row>
    <row r="205" spans="1:14" x14ac:dyDescent="0.2">
      <c r="A205" s="56">
        <f t="shared" si="12"/>
        <v>0.01</v>
      </c>
      <c r="B205" s="68"/>
      <c r="C205" s="57">
        <f>+IF(H205-SUM(C$2:C204)&gt;0,H205-SUM(C$2:C204),0)</f>
        <v>0</v>
      </c>
      <c r="D205" s="58">
        <f t="shared" si="13"/>
        <v>0</v>
      </c>
      <c r="E205" s="59">
        <f>+IF(C205=0,0,I205-SUM(E$2:E204))</f>
        <v>0</v>
      </c>
      <c r="F205" s="60">
        <f t="shared" si="11"/>
        <v>0</v>
      </c>
      <c r="H205" s="52">
        <f>+COUNTIF(Rohdaten!$B$1:'Rohdaten'!$B$65536,"&lt;"&amp;B205)</f>
        <v>0</v>
      </c>
      <c r="I205" s="53">
        <f>+SUMIF(Rohdaten!$B$1:'Rohdaten'!$B$65536,"&lt;"&amp;B205,Rohdaten!$B$1:'Rohdaten'!$B$65536)</f>
        <v>0</v>
      </c>
      <c r="K205" s="45"/>
      <c r="L205" s="45"/>
      <c r="N205" s="69"/>
    </row>
    <row r="206" spans="1:14" x14ac:dyDescent="0.2">
      <c r="A206" s="56">
        <f t="shared" si="12"/>
        <v>0.01</v>
      </c>
      <c r="B206" s="68"/>
      <c r="C206" s="57">
        <f>+IF(H206-SUM(C$2:C205)&gt;0,H206-SUM(C$2:C205),0)</f>
        <v>0</v>
      </c>
      <c r="D206" s="58">
        <f t="shared" si="13"/>
        <v>0</v>
      </c>
      <c r="E206" s="59">
        <f>+IF(C206=0,0,I206-SUM(E$2:E205))</f>
        <v>0</v>
      </c>
      <c r="F206" s="60">
        <f t="shared" si="11"/>
        <v>0</v>
      </c>
      <c r="H206" s="52">
        <f>+COUNTIF(Rohdaten!$B$1:'Rohdaten'!$B$65536,"&lt;"&amp;B206)</f>
        <v>0</v>
      </c>
      <c r="I206" s="53">
        <f>+SUMIF(Rohdaten!$B$1:'Rohdaten'!$B$65536,"&lt;"&amp;B206,Rohdaten!$B$1:'Rohdaten'!$B$65536)</f>
        <v>0</v>
      </c>
      <c r="K206" s="45"/>
      <c r="L206" s="45"/>
      <c r="N206" s="69"/>
    </row>
    <row r="207" spans="1:14" x14ac:dyDescent="0.2">
      <c r="A207" s="56">
        <f t="shared" si="12"/>
        <v>0.01</v>
      </c>
      <c r="B207" s="68"/>
      <c r="C207" s="57">
        <f>+IF(H207-SUM(C$2:C206)&gt;0,H207-SUM(C$2:C206),0)</f>
        <v>0</v>
      </c>
      <c r="D207" s="58">
        <f t="shared" si="13"/>
        <v>0</v>
      </c>
      <c r="E207" s="59">
        <f>+IF(C207=0,0,I207-SUM(E$2:E206))</f>
        <v>0</v>
      </c>
      <c r="F207" s="60">
        <f t="shared" si="11"/>
        <v>0</v>
      </c>
      <c r="H207" s="52">
        <f>+COUNTIF(Rohdaten!$B$1:'Rohdaten'!$B$65536,"&lt;"&amp;B207)</f>
        <v>0</v>
      </c>
      <c r="I207" s="53">
        <f>+SUMIF(Rohdaten!$B$1:'Rohdaten'!$B$65536,"&lt;"&amp;B207,Rohdaten!$B$1:'Rohdaten'!$B$65536)</f>
        <v>0</v>
      </c>
      <c r="K207" s="45"/>
      <c r="L207" s="45"/>
      <c r="N207" s="69"/>
    </row>
    <row r="208" spans="1:14" x14ac:dyDescent="0.2">
      <c r="A208" s="56">
        <f t="shared" si="12"/>
        <v>0.01</v>
      </c>
      <c r="B208" s="68"/>
      <c r="C208" s="57">
        <f>+IF(H208-SUM(C$2:C207)&gt;0,H208-SUM(C$2:C207),0)</f>
        <v>0</v>
      </c>
      <c r="D208" s="58">
        <f t="shared" si="13"/>
        <v>0</v>
      </c>
      <c r="E208" s="59">
        <f>+IF(C208=0,0,I208-SUM(E$2:E207))</f>
        <v>0</v>
      </c>
      <c r="F208" s="60">
        <f t="shared" si="11"/>
        <v>0</v>
      </c>
      <c r="H208" s="52">
        <f>+COUNTIF(Rohdaten!$B$1:'Rohdaten'!$B$65536,"&lt;"&amp;B208)</f>
        <v>0</v>
      </c>
      <c r="I208" s="53">
        <f>+SUMIF(Rohdaten!$B$1:'Rohdaten'!$B$65536,"&lt;"&amp;B208,Rohdaten!$B$1:'Rohdaten'!$B$65536)</f>
        <v>0</v>
      </c>
      <c r="K208" s="45"/>
      <c r="L208" s="45"/>
      <c r="N208" s="69"/>
    </row>
    <row r="209" spans="1:14" x14ac:dyDescent="0.2">
      <c r="A209" s="56">
        <f t="shared" si="12"/>
        <v>0.01</v>
      </c>
      <c r="B209" s="68"/>
      <c r="C209" s="57">
        <f>+IF(H209-SUM(C$2:C208)&gt;0,H209-SUM(C$2:C208),0)</f>
        <v>0</v>
      </c>
      <c r="D209" s="58">
        <f t="shared" si="13"/>
        <v>0</v>
      </c>
      <c r="E209" s="59">
        <f>+IF(C209=0,0,I209-SUM(E$2:E208))</f>
        <v>0</v>
      </c>
      <c r="F209" s="60">
        <f t="shared" si="11"/>
        <v>0</v>
      </c>
      <c r="H209" s="52">
        <f>+COUNTIF(Rohdaten!$B$1:'Rohdaten'!$B$65536,"&lt;"&amp;B209)</f>
        <v>0</v>
      </c>
      <c r="I209" s="53">
        <f>+SUMIF(Rohdaten!$B$1:'Rohdaten'!$B$65536,"&lt;"&amp;B209,Rohdaten!$B$1:'Rohdaten'!$B$65536)</f>
        <v>0</v>
      </c>
      <c r="K209" s="45"/>
      <c r="L209" s="45"/>
      <c r="N209" s="69"/>
    </row>
    <row r="210" spans="1:14" x14ac:dyDescent="0.2">
      <c r="A210" s="56">
        <f t="shared" si="12"/>
        <v>0.01</v>
      </c>
      <c r="B210" s="68"/>
      <c r="C210" s="57">
        <f>+IF(H210-SUM(C$2:C209)&gt;0,H210-SUM(C$2:C209),0)</f>
        <v>0</v>
      </c>
      <c r="D210" s="58">
        <f t="shared" si="13"/>
        <v>0</v>
      </c>
      <c r="E210" s="59">
        <f>+IF(C210=0,0,I210-SUM(E$2:E209))</f>
        <v>0</v>
      </c>
      <c r="F210" s="60">
        <f t="shared" si="11"/>
        <v>0</v>
      </c>
      <c r="H210" s="52">
        <f>+COUNTIF(Rohdaten!$B$1:'Rohdaten'!$B$65536,"&lt;"&amp;B210)</f>
        <v>0</v>
      </c>
      <c r="I210" s="53">
        <f>+SUMIF(Rohdaten!$B$1:'Rohdaten'!$B$65536,"&lt;"&amp;B210,Rohdaten!$B$1:'Rohdaten'!$B$65536)</f>
        <v>0</v>
      </c>
      <c r="K210" s="45"/>
      <c r="L210" s="45"/>
      <c r="N210" s="69"/>
    </row>
    <row r="211" spans="1:14" x14ac:dyDescent="0.2">
      <c r="A211" s="56">
        <f t="shared" si="12"/>
        <v>0.01</v>
      </c>
      <c r="B211" s="68"/>
      <c r="C211" s="57">
        <f>+IF(H211-SUM(C$2:C210)&gt;0,H211-SUM(C$2:C210),0)</f>
        <v>0</v>
      </c>
      <c r="D211" s="58">
        <f t="shared" si="13"/>
        <v>0</v>
      </c>
      <c r="E211" s="59">
        <f>+IF(C211=0,0,I211-SUM(E$2:E210))</f>
        <v>0</v>
      </c>
      <c r="F211" s="60">
        <f t="shared" si="11"/>
        <v>0</v>
      </c>
      <c r="H211" s="52">
        <f>+COUNTIF(Rohdaten!$B$1:'Rohdaten'!$B$65536,"&lt;"&amp;B211)</f>
        <v>0</v>
      </c>
      <c r="I211" s="53">
        <f>+SUMIF(Rohdaten!$B$1:'Rohdaten'!$B$65536,"&lt;"&amp;B211,Rohdaten!$B$1:'Rohdaten'!$B$65536)</f>
        <v>0</v>
      </c>
      <c r="K211" s="45"/>
      <c r="L211" s="45"/>
      <c r="N211" s="69"/>
    </row>
    <row r="212" spans="1:14" x14ac:dyDescent="0.2">
      <c r="A212" s="56">
        <f t="shared" si="12"/>
        <v>0.01</v>
      </c>
      <c r="B212" s="68"/>
      <c r="C212" s="57">
        <f>+IF(H212-SUM(C$2:C211)&gt;0,H212-SUM(C$2:C211),0)</f>
        <v>0</v>
      </c>
      <c r="D212" s="58">
        <f t="shared" si="13"/>
        <v>0</v>
      </c>
      <c r="E212" s="59">
        <f>+IF(C212=0,0,I212-SUM(E$2:E211))</f>
        <v>0</v>
      </c>
      <c r="F212" s="60">
        <f t="shared" si="11"/>
        <v>0</v>
      </c>
      <c r="H212" s="52">
        <f>+COUNTIF(Rohdaten!$B$1:'Rohdaten'!$B$65536,"&lt;"&amp;B212)</f>
        <v>0</v>
      </c>
      <c r="I212" s="53">
        <f>+SUMIF(Rohdaten!$B$1:'Rohdaten'!$B$65536,"&lt;"&amp;B212,Rohdaten!$B$1:'Rohdaten'!$B$65536)</f>
        <v>0</v>
      </c>
      <c r="K212" s="45"/>
      <c r="L212" s="45"/>
      <c r="N212" s="69"/>
    </row>
    <row r="213" spans="1:14" x14ac:dyDescent="0.2">
      <c r="A213" s="56">
        <f t="shared" si="12"/>
        <v>0.01</v>
      </c>
      <c r="B213" s="68"/>
      <c r="C213" s="57">
        <f>+IF(H213-SUM(C$2:C212)&gt;0,H213-SUM(C$2:C212),0)</f>
        <v>0</v>
      </c>
      <c r="D213" s="58">
        <f t="shared" si="13"/>
        <v>0</v>
      </c>
      <c r="E213" s="59">
        <f>+IF(C213=0,0,I213-SUM(E$2:E212))</f>
        <v>0</v>
      </c>
      <c r="F213" s="60">
        <f t="shared" si="11"/>
        <v>0</v>
      </c>
      <c r="H213" s="52">
        <f>+COUNTIF(Rohdaten!$B$1:'Rohdaten'!$B$65536,"&lt;"&amp;B213)</f>
        <v>0</v>
      </c>
      <c r="I213" s="53">
        <f>+SUMIF(Rohdaten!$B$1:'Rohdaten'!$B$65536,"&lt;"&amp;B213,Rohdaten!$B$1:'Rohdaten'!$B$65536)</f>
        <v>0</v>
      </c>
      <c r="K213" s="45"/>
      <c r="L213" s="45"/>
      <c r="N213" s="69"/>
    </row>
    <row r="214" spans="1:14" x14ac:dyDescent="0.2">
      <c r="A214" s="56">
        <f t="shared" si="12"/>
        <v>0.01</v>
      </c>
      <c r="B214" s="68"/>
      <c r="C214" s="57">
        <f>+IF(H214-SUM(C$2:C213)&gt;0,H214-SUM(C$2:C213),0)</f>
        <v>0</v>
      </c>
      <c r="D214" s="58">
        <f t="shared" si="13"/>
        <v>0</v>
      </c>
      <c r="E214" s="59">
        <f>+IF(C214=0,0,I214-SUM(E$2:E213))</f>
        <v>0</v>
      </c>
      <c r="F214" s="60">
        <f t="shared" si="11"/>
        <v>0</v>
      </c>
      <c r="H214" s="52">
        <f>+COUNTIF(Rohdaten!$B$1:'Rohdaten'!$B$65536,"&lt;"&amp;B214)</f>
        <v>0</v>
      </c>
      <c r="I214" s="53">
        <f>+SUMIF(Rohdaten!$B$1:'Rohdaten'!$B$65536,"&lt;"&amp;B214,Rohdaten!$B$1:'Rohdaten'!$B$65536)</f>
        <v>0</v>
      </c>
      <c r="K214" s="45"/>
      <c r="L214" s="45"/>
      <c r="N214" s="69"/>
    </row>
    <row r="215" spans="1:14" x14ac:dyDescent="0.2">
      <c r="A215" s="56">
        <f t="shared" si="12"/>
        <v>0.01</v>
      </c>
      <c r="B215" s="68"/>
      <c r="C215" s="57">
        <f>+IF(H215-SUM(C$2:C214)&gt;0,H215-SUM(C$2:C214),0)</f>
        <v>0</v>
      </c>
      <c r="D215" s="58">
        <f t="shared" si="13"/>
        <v>0</v>
      </c>
      <c r="E215" s="59">
        <f>+IF(C215=0,0,I215-SUM(E$2:E214))</f>
        <v>0</v>
      </c>
      <c r="F215" s="60">
        <f t="shared" si="11"/>
        <v>0</v>
      </c>
      <c r="H215" s="52">
        <f>+COUNTIF(Rohdaten!$B$1:'Rohdaten'!$B$65536,"&lt;"&amp;B215)</f>
        <v>0</v>
      </c>
      <c r="I215" s="53">
        <f>+SUMIF(Rohdaten!$B$1:'Rohdaten'!$B$65536,"&lt;"&amp;B215,Rohdaten!$B$1:'Rohdaten'!$B$65536)</f>
        <v>0</v>
      </c>
      <c r="K215" s="45"/>
      <c r="L215" s="45"/>
      <c r="N215" s="69"/>
    </row>
    <row r="216" spans="1:14" x14ac:dyDescent="0.2">
      <c r="A216" s="56">
        <f t="shared" si="12"/>
        <v>0.01</v>
      </c>
      <c r="B216" s="68"/>
      <c r="C216" s="57">
        <f>+IF(H216-SUM(C$2:C215)&gt;0,H216-SUM(C$2:C215),0)</f>
        <v>0</v>
      </c>
      <c r="D216" s="58">
        <f t="shared" si="13"/>
        <v>0</v>
      </c>
      <c r="E216" s="59">
        <f>+IF(C216=0,0,I216-SUM(E$2:E215))</f>
        <v>0</v>
      </c>
      <c r="F216" s="60">
        <f t="shared" si="11"/>
        <v>0</v>
      </c>
      <c r="H216" s="52">
        <f>+COUNTIF(Rohdaten!$B$1:'Rohdaten'!$B$65536,"&lt;"&amp;B216)</f>
        <v>0</v>
      </c>
      <c r="I216" s="53">
        <f>+SUMIF(Rohdaten!$B$1:'Rohdaten'!$B$65536,"&lt;"&amp;B216,Rohdaten!$B$1:'Rohdaten'!$B$65536)</f>
        <v>0</v>
      </c>
      <c r="K216" s="45"/>
      <c r="L216" s="45"/>
      <c r="N216" s="69"/>
    </row>
    <row r="217" spans="1:14" x14ac:dyDescent="0.2">
      <c r="A217" s="56">
        <f t="shared" si="12"/>
        <v>0.01</v>
      </c>
      <c r="B217" s="68"/>
      <c r="C217" s="57">
        <f>+IF(H217-SUM(C$2:C216)&gt;0,H217-SUM(C$2:C216),0)</f>
        <v>0</v>
      </c>
      <c r="D217" s="58">
        <f t="shared" si="13"/>
        <v>0</v>
      </c>
      <c r="E217" s="59">
        <f>+IF(C217=0,0,I217-SUM(E$2:E216))</f>
        <v>0</v>
      </c>
      <c r="F217" s="60">
        <f t="shared" si="11"/>
        <v>0</v>
      </c>
      <c r="H217" s="52">
        <f>+COUNTIF(Rohdaten!$B$1:'Rohdaten'!$B$65536,"&lt;"&amp;B217)</f>
        <v>0</v>
      </c>
      <c r="I217" s="53">
        <f>+SUMIF(Rohdaten!$B$1:'Rohdaten'!$B$65536,"&lt;"&amp;B217,Rohdaten!$B$1:'Rohdaten'!$B$65536)</f>
        <v>0</v>
      </c>
      <c r="K217" s="45"/>
      <c r="L217" s="45"/>
      <c r="N217" s="69"/>
    </row>
    <row r="218" spans="1:14" x14ac:dyDescent="0.2">
      <c r="A218" s="56">
        <f t="shared" si="12"/>
        <v>0.01</v>
      </c>
      <c r="B218" s="68"/>
      <c r="C218" s="57">
        <f>+IF(H218-SUM(C$2:C217)&gt;0,H218-SUM(C$2:C217),0)</f>
        <v>0</v>
      </c>
      <c r="D218" s="58">
        <f t="shared" si="13"/>
        <v>0</v>
      </c>
      <c r="E218" s="59">
        <f>+IF(C218=0,0,I218-SUM(E$2:E217))</f>
        <v>0</v>
      </c>
      <c r="F218" s="60">
        <f t="shared" si="11"/>
        <v>0</v>
      </c>
      <c r="H218" s="52">
        <f>+COUNTIF(Rohdaten!$B$1:'Rohdaten'!$B$65536,"&lt;"&amp;B218)</f>
        <v>0</v>
      </c>
      <c r="I218" s="53">
        <f>+SUMIF(Rohdaten!$B$1:'Rohdaten'!$B$65536,"&lt;"&amp;B218,Rohdaten!$B$1:'Rohdaten'!$B$65536)</f>
        <v>0</v>
      </c>
      <c r="K218" s="45"/>
      <c r="L218" s="45"/>
      <c r="N218" s="69"/>
    </row>
    <row r="219" spans="1:14" x14ac:dyDescent="0.2">
      <c r="A219" s="56">
        <f t="shared" si="12"/>
        <v>0.01</v>
      </c>
      <c r="B219" s="68"/>
      <c r="C219" s="57">
        <f>+IF(H219-SUM(C$2:C218)&gt;0,H219-SUM(C$2:C218),0)</f>
        <v>0</v>
      </c>
      <c r="D219" s="58">
        <f t="shared" si="13"/>
        <v>0</v>
      </c>
      <c r="E219" s="59">
        <f>+IF(C219=0,0,I219-SUM(E$2:E218))</f>
        <v>0</v>
      </c>
      <c r="F219" s="60">
        <f t="shared" si="11"/>
        <v>0</v>
      </c>
      <c r="H219" s="52">
        <f>+COUNTIF(Rohdaten!$B$1:'Rohdaten'!$B$65536,"&lt;"&amp;B219)</f>
        <v>0</v>
      </c>
      <c r="I219" s="53">
        <f>+SUMIF(Rohdaten!$B$1:'Rohdaten'!$B$65536,"&lt;"&amp;B219,Rohdaten!$B$1:'Rohdaten'!$B$65536)</f>
        <v>0</v>
      </c>
      <c r="K219" s="45"/>
      <c r="L219" s="45"/>
      <c r="N219" s="69"/>
    </row>
    <row r="220" spans="1:14" x14ac:dyDescent="0.2">
      <c r="A220" s="56">
        <f t="shared" si="12"/>
        <v>0.01</v>
      </c>
      <c r="B220" s="68"/>
      <c r="C220" s="57">
        <f>+IF(H220-SUM(C$2:C219)&gt;0,H220-SUM(C$2:C219),0)</f>
        <v>0</v>
      </c>
      <c r="D220" s="58">
        <f t="shared" si="13"/>
        <v>0</v>
      </c>
      <c r="E220" s="59">
        <f>+IF(C220=0,0,I220-SUM(E$2:E219))</f>
        <v>0</v>
      </c>
      <c r="F220" s="60">
        <f t="shared" si="11"/>
        <v>0</v>
      </c>
      <c r="H220" s="52">
        <f>+COUNTIF(Rohdaten!$B$1:'Rohdaten'!$B$65536,"&lt;"&amp;B220)</f>
        <v>0</v>
      </c>
      <c r="I220" s="53">
        <f>+SUMIF(Rohdaten!$B$1:'Rohdaten'!$B$65536,"&lt;"&amp;B220,Rohdaten!$B$1:'Rohdaten'!$B$65536)</f>
        <v>0</v>
      </c>
      <c r="K220" s="45"/>
      <c r="L220" s="45"/>
      <c r="N220" s="69"/>
    </row>
    <row r="221" spans="1:14" x14ac:dyDescent="0.2">
      <c r="A221" s="56">
        <f t="shared" si="12"/>
        <v>0.01</v>
      </c>
      <c r="B221" s="68"/>
      <c r="C221" s="57">
        <f>+IF(H221-SUM(C$2:C220)&gt;0,H221-SUM(C$2:C220),0)</f>
        <v>0</v>
      </c>
      <c r="D221" s="58">
        <f t="shared" si="13"/>
        <v>0</v>
      </c>
      <c r="E221" s="59">
        <f>+IF(C221=0,0,I221-SUM(E$2:E220))</f>
        <v>0</v>
      </c>
      <c r="F221" s="60">
        <f t="shared" si="11"/>
        <v>0</v>
      </c>
      <c r="H221" s="52">
        <f>+COUNTIF(Rohdaten!$B$1:'Rohdaten'!$B$65536,"&lt;"&amp;B221)</f>
        <v>0</v>
      </c>
      <c r="I221" s="53">
        <f>+SUMIF(Rohdaten!$B$1:'Rohdaten'!$B$65536,"&lt;"&amp;B221,Rohdaten!$B$1:'Rohdaten'!$B$65536)</f>
        <v>0</v>
      </c>
      <c r="K221" s="45"/>
      <c r="L221" s="45"/>
      <c r="N221" s="69"/>
    </row>
    <row r="222" spans="1:14" x14ac:dyDescent="0.2">
      <c r="A222" s="56">
        <f t="shared" si="12"/>
        <v>0.01</v>
      </c>
      <c r="B222" s="68"/>
      <c r="C222" s="57">
        <f>+IF(H222-SUM(C$2:C221)&gt;0,H222-SUM(C$2:C221),0)</f>
        <v>0</v>
      </c>
      <c r="D222" s="58">
        <f t="shared" si="13"/>
        <v>0</v>
      </c>
      <c r="E222" s="59">
        <f>+IF(C222=0,0,I222-SUM(E$2:E221))</f>
        <v>0</v>
      </c>
      <c r="F222" s="60">
        <f t="shared" si="11"/>
        <v>0</v>
      </c>
      <c r="H222" s="52">
        <f>+COUNTIF(Rohdaten!$B$1:'Rohdaten'!$B$65536,"&lt;"&amp;B222)</f>
        <v>0</v>
      </c>
      <c r="I222" s="53">
        <f>+SUMIF(Rohdaten!$B$1:'Rohdaten'!$B$65536,"&lt;"&amp;B222,Rohdaten!$B$1:'Rohdaten'!$B$65536)</f>
        <v>0</v>
      </c>
      <c r="K222" s="45"/>
      <c r="L222" s="45"/>
      <c r="N222" s="69"/>
    </row>
    <row r="223" spans="1:14" x14ac:dyDescent="0.2">
      <c r="A223" s="56">
        <f t="shared" si="12"/>
        <v>0.01</v>
      </c>
      <c r="B223" s="68"/>
      <c r="C223" s="57">
        <f>+IF(H223-SUM(C$2:C222)&gt;0,H223-SUM(C$2:C222),0)</f>
        <v>0</v>
      </c>
      <c r="D223" s="58">
        <f t="shared" si="13"/>
        <v>0</v>
      </c>
      <c r="E223" s="59">
        <f>+IF(C223=0,0,I223-SUM(E$2:E222))</f>
        <v>0</v>
      </c>
      <c r="F223" s="60">
        <f t="shared" si="11"/>
        <v>0</v>
      </c>
      <c r="H223" s="52">
        <f>+COUNTIF(Rohdaten!$B$1:'Rohdaten'!$B$65536,"&lt;"&amp;B223)</f>
        <v>0</v>
      </c>
      <c r="I223" s="53">
        <f>+SUMIF(Rohdaten!$B$1:'Rohdaten'!$B$65536,"&lt;"&amp;B223,Rohdaten!$B$1:'Rohdaten'!$B$65536)</f>
        <v>0</v>
      </c>
      <c r="K223" s="45"/>
      <c r="L223" s="45"/>
      <c r="N223" s="69"/>
    </row>
    <row r="224" spans="1:14" x14ac:dyDescent="0.2">
      <c r="A224" s="56">
        <f t="shared" si="12"/>
        <v>0.01</v>
      </c>
      <c r="B224" s="68"/>
      <c r="C224" s="57">
        <f>+IF(H224-SUM(C$2:C223)&gt;0,H224-SUM(C$2:C223),0)</f>
        <v>0</v>
      </c>
      <c r="D224" s="58">
        <f t="shared" si="13"/>
        <v>0</v>
      </c>
      <c r="E224" s="59">
        <f>+IF(C224=0,0,I224-SUM(E$2:E223))</f>
        <v>0</v>
      </c>
      <c r="F224" s="60">
        <f t="shared" si="11"/>
        <v>0</v>
      </c>
      <c r="H224" s="52">
        <f>+COUNTIF(Rohdaten!$B$1:'Rohdaten'!$B$65536,"&lt;"&amp;B224)</f>
        <v>0</v>
      </c>
      <c r="I224" s="53">
        <f>+SUMIF(Rohdaten!$B$1:'Rohdaten'!$B$65536,"&lt;"&amp;B224,Rohdaten!$B$1:'Rohdaten'!$B$65536)</f>
        <v>0</v>
      </c>
      <c r="K224" s="45"/>
      <c r="L224" s="45"/>
      <c r="N224" s="69"/>
    </row>
    <row r="225" spans="1:14" x14ac:dyDescent="0.2">
      <c r="A225" s="56">
        <f t="shared" si="12"/>
        <v>0.01</v>
      </c>
      <c r="B225" s="68"/>
      <c r="C225" s="57">
        <f>+IF(H225-SUM(C$2:C224)&gt;0,H225-SUM(C$2:C224),0)</f>
        <v>0</v>
      </c>
      <c r="D225" s="58">
        <f t="shared" si="13"/>
        <v>0</v>
      </c>
      <c r="E225" s="59">
        <f>+IF(C225=0,0,I225-SUM(E$2:E224))</f>
        <v>0</v>
      </c>
      <c r="F225" s="60">
        <f t="shared" si="11"/>
        <v>0</v>
      </c>
      <c r="H225" s="52">
        <f>+COUNTIF(Rohdaten!$B$1:'Rohdaten'!$B$65536,"&lt;"&amp;B225)</f>
        <v>0</v>
      </c>
      <c r="I225" s="53">
        <f>+SUMIF(Rohdaten!$B$1:'Rohdaten'!$B$65536,"&lt;"&amp;B225,Rohdaten!$B$1:'Rohdaten'!$B$65536)</f>
        <v>0</v>
      </c>
      <c r="K225" s="45"/>
      <c r="L225" s="45"/>
      <c r="N225" s="69"/>
    </row>
    <row r="226" spans="1:14" x14ac:dyDescent="0.2">
      <c r="A226" s="56">
        <f t="shared" si="12"/>
        <v>0.01</v>
      </c>
      <c r="B226" s="68"/>
      <c r="C226" s="57">
        <f>+IF(H226-SUM(C$2:C225)&gt;0,H226-SUM(C$2:C225),0)</f>
        <v>0</v>
      </c>
      <c r="D226" s="58">
        <f t="shared" si="13"/>
        <v>0</v>
      </c>
      <c r="E226" s="59">
        <f>+IF(C226=0,0,I226-SUM(E$2:E225))</f>
        <v>0</v>
      </c>
      <c r="F226" s="60">
        <f t="shared" si="11"/>
        <v>0</v>
      </c>
      <c r="H226" s="52">
        <f>+COUNTIF(Rohdaten!$B$1:'Rohdaten'!$B$65536,"&lt;"&amp;B226)</f>
        <v>0</v>
      </c>
      <c r="I226" s="53">
        <f>+SUMIF(Rohdaten!$B$1:'Rohdaten'!$B$65536,"&lt;"&amp;B226,Rohdaten!$B$1:'Rohdaten'!$B$65536)</f>
        <v>0</v>
      </c>
      <c r="K226" s="45"/>
      <c r="L226" s="45"/>
      <c r="N226" s="69"/>
    </row>
    <row r="227" spans="1:14" x14ac:dyDescent="0.2">
      <c r="A227" s="56">
        <f t="shared" si="12"/>
        <v>0.01</v>
      </c>
      <c r="B227" s="68"/>
      <c r="C227" s="57">
        <f>+IF(H227-SUM(C$2:C226)&gt;0,H227-SUM(C$2:C226),0)</f>
        <v>0</v>
      </c>
      <c r="D227" s="58">
        <f t="shared" si="13"/>
        <v>0</v>
      </c>
      <c r="E227" s="59">
        <f>+IF(C227=0,0,I227-SUM(E$2:E226))</f>
        <v>0</v>
      </c>
      <c r="F227" s="60">
        <f t="shared" si="11"/>
        <v>0</v>
      </c>
      <c r="H227" s="52">
        <f>+COUNTIF(Rohdaten!$B$1:'Rohdaten'!$B$65536,"&lt;"&amp;B227)</f>
        <v>0</v>
      </c>
      <c r="I227" s="53">
        <f>+SUMIF(Rohdaten!$B$1:'Rohdaten'!$B$65536,"&lt;"&amp;B227,Rohdaten!$B$1:'Rohdaten'!$B$65536)</f>
        <v>0</v>
      </c>
      <c r="K227" s="45"/>
      <c r="L227" s="45"/>
      <c r="N227" s="69"/>
    </row>
    <row r="228" spans="1:14" x14ac:dyDescent="0.2">
      <c r="A228" s="56">
        <f t="shared" si="12"/>
        <v>0.01</v>
      </c>
      <c r="B228" s="68"/>
      <c r="C228" s="57">
        <f>+IF(H228-SUM(C$2:C227)&gt;0,H228-SUM(C$2:C227),0)</f>
        <v>0</v>
      </c>
      <c r="D228" s="58">
        <f t="shared" si="13"/>
        <v>0</v>
      </c>
      <c r="E228" s="59">
        <f>+IF(C228=0,0,I228-SUM(E$2:E227))</f>
        <v>0</v>
      </c>
      <c r="F228" s="60">
        <f t="shared" si="11"/>
        <v>0</v>
      </c>
      <c r="H228" s="52">
        <f>+COUNTIF(Rohdaten!$B$1:'Rohdaten'!$B$65536,"&lt;"&amp;B228)</f>
        <v>0</v>
      </c>
      <c r="I228" s="53">
        <f>+SUMIF(Rohdaten!$B$1:'Rohdaten'!$B$65536,"&lt;"&amp;B228,Rohdaten!$B$1:'Rohdaten'!$B$65536)</f>
        <v>0</v>
      </c>
      <c r="K228" s="45"/>
      <c r="L228" s="45"/>
      <c r="N228" s="69"/>
    </row>
    <row r="229" spans="1:14" x14ac:dyDescent="0.2">
      <c r="A229" s="56">
        <f t="shared" si="12"/>
        <v>0.01</v>
      </c>
      <c r="B229" s="68"/>
      <c r="C229" s="57">
        <f>+IF(H229-SUM(C$2:C228)&gt;0,H229-SUM(C$2:C228),0)</f>
        <v>0</v>
      </c>
      <c r="D229" s="58">
        <f t="shared" si="13"/>
        <v>0</v>
      </c>
      <c r="E229" s="59">
        <f>+IF(C229=0,0,I229-SUM(E$2:E228))</f>
        <v>0</v>
      </c>
      <c r="F229" s="60">
        <f t="shared" si="11"/>
        <v>0</v>
      </c>
      <c r="H229" s="52">
        <f>+COUNTIF(Rohdaten!$B$1:'Rohdaten'!$B$65536,"&lt;"&amp;B229)</f>
        <v>0</v>
      </c>
      <c r="I229" s="53">
        <f>+SUMIF(Rohdaten!$B$1:'Rohdaten'!$B$65536,"&lt;"&amp;B229,Rohdaten!$B$1:'Rohdaten'!$B$65536)</f>
        <v>0</v>
      </c>
      <c r="K229" s="45"/>
      <c r="L229" s="45"/>
      <c r="N229" s="69"/>
    </row>
    <row r="230" spans="1:14" x14ac:dyDescent="0.2">
      <c r="A230" s="56">
        <f t="shared" si="12"/>
        <v>0.01</v>
      </c>
      <c r="B230" s="68"/>
      <c r="C230" s="57">
        <f>+IF(H230-SUM(C$2:C229)&gt;0,H230-SUM(C$2:C229),0)</f>
        <v>0</v>
      </c>
      <c r="D230" s="58">
        <f t="shared" si="13"/>
        <v>0</v>
      </c>
      <c r="E230" s="59">
        <f>+IF(C230=0,0,I230-SUM(E$2:E229))</f>
        <v>0</v>
      </c>
      <c r="F230" s="60">
        <f t="shared" si="11"/>
        <v>0</v>
      </c>
      <c r="H230" s="52">
        <f>+COUNTIF(Rohdaten!$B$1:'Rohdaten'!$B$65536,"&lt;"&amp;B230)</f>
        <v>0</v>
      </c>
      <c r="I230" s="53">
        <f>+SUMIF(Rohdaten!$B$1:'Rohdaten'!$B$65536,"&lt;"&amp;B230,Rohdaten!$B$1:'Rohdaten'!$B$65536)</f>
        <v>0</v>
      </c>
      <c r="K230" s="45"/>
      <c r="L230" s="45"/>
      <c r="N230" s="69"/>
    </row>
    <row r="231" spans="1:14" x14ac:dyDescent="0.2">
      <c r="A231" s="56">
        <f t="shared" si="12"/>
        <v>0.01</v>
      </c>
      <c r="B231" s="68"/>
      <c r="C231" s="57">
        <f>+IF(H231-SUM(C$2:C230)&gt;0,H231-SUM(C$2:C230),0)</f>
        <v>0</v>
      </c>
      <c r="D231" s="58">
        <f t="shared" si="13"/>
        <v>0</v>
      </c>
      <c r="E231" s="59">
        <f>+IF(C231=0,0,I231-SUM(E$2:E230))</f>
        <v>0</v>
      </c>
      <c r="F231" s="60">
        <f t="shared" si="11"/>
        <v>0</v>
      </c>
      <c r="H231" s="52">
        <f>+COUNTIF(Rohdaten!$B$1:'Rohdaten'!$B$65536,"&lt;"&amp;B231)</f>
        <v>0</v>
      </c>
      <c r="I231" s="53">
        <f>+SUMIF(Rohdaten!$B$1:'Rohdaten'!$B$65536,"&lt;"&amp;B231,Rohdaten!$B$1:'Rohdaten'!$B$65536)</f>
        <v>0</v>
      </c>
      <c r="K231" s="45"/>
      <c r="L231" s="45"/>
      <c r="N231" s="69"/>
    </row>
    <row r="232" spans="1:14" x14ac:dyDescent="0.2">
      <c r="A232" s="56">
        <f t="shared" si="12"/>
        <v>0.01</v>
      </c>
      <c r="B232" s="68"/>
      <c r="C232" s="57">
        <f>+IF(H232-SUM(C$2:C231)&gt;0,H232-SUM(C$2:C231),0)</f>
        <v>0</v>
      </c>
      <c r="D232" s="58">
        <f t="shared" si="13"/>
        <v>0</v>
      </c>
      <c r="E232" s="59">
        <f>+IF(C232=0,0,I232-SUM(E$2:E231))</f>
        <v>0</v>
      </c>
      <c r="F232" s="60">
        <f t="shared" si="11"/>
        <v>0</v>
      </c>
      <c r="H232" s="52">
        <f>+COUNTIF(Rohdaten!$B$1:'Rohdaten'!$B$65536,"&lt;"&amp;B232)</f>
        <v>0</v>
      </c>
      <c r="I232" s="53">
        <f>+SUMIF(Rohdaten!$B$1:'Rohdaten'!$B$65536,"&lt;"&amp;B232,Rohdaten!$B$1:'Rohdaten'!$B$65536)</f>
        <v>0</v>
      </c>
      <c r="K232" s="45"/>
      <c r="L232" s="45"/>
      <c r="N232" s="69"/>
    </row>
    <row r="233" spans="1:14" x14ac:dyDescent="0.2">
      <c r="A233" s="56">
        <f t="shared" si="12"/>
        <v>0.01</v>
      </c>
      <c r="B233" s="68"/>
      <c r="C233" s="57">
        <f>+IF(H233-SUM(C$2:C232)&gt;0,H233-SUM(C$2:C232),0)</f>
        <v>0</v>
      </c>
      <c r="D233" s="58">
        <f t="shared" si="13"/>
        <v>0</v>
      </c>
      <c r="E233" s="59">
        <f>+IF(C233=0,0,I233-SUM(E$2:E232))</f>
        <v>0</v>
      </c>
      <c r="F233" s="60">
        <f t="shared" si="11"/>
        <v>0</v>
      </c>
      <c r="H233" s="52">
        <f>+COUNTIF(Rohdaten!$B$1:'Rohdaten'!$B$65536,"&lt;"&amp;B233)</f>
        <v>0</v>
      </c>
      <c r="I233" s="53">
        <f>+SUMIF(Rohdaten!$B$1:'Rohdaten'!$B$65536,"&lt;"&amp;B233,Rohdaten!$B$1:'Rohdaten'!$B$65536)</f>
        <v>0</v>
      </c>
      <c r="K233" s="45"/>
      <c r="L233" s="45"/>
      <c r="N233" s="69"/>
    </row>
    <row r="234" spans="1:14" x14ac:dyDescent="0.2">
      <c r="A234" s="56">
        <f t="shared" si="12"/>
        <v>0.01</v>
      </c>
      <c r="B234" s="68"/>
      <c r="C234" s="57">
        <f>+IF(H234-SUM(C$2:C233)&gt;0,H234-SUM(C$2:C233),0)</f>
        <v>0</v>
      </c>
      <c r="D234" s="58">
        <f t="shared" si="13"/>
        <v>0</v>
      </c>
      <c r="E234" s="59">
        <f>+IF(C234=0,0,I234-SUM(E$2:E233))</f>
        <v>0</v>
      </c>
      <c r="F234" s="60">
        <f t="shared" si="11"/>
        <v>0</v>
      </c>
      <c r="H234" s="52">
        <f>+COUNTIF(Rohdaten!$B$1:'Rohdaten'!$B$65536,"&lt;"&amp;B234)</f>
        <v>0</v>
      </c>
      <c r="I234" s="53">
        <f>+SUMIF(Rohdaten!$B$1:'Rohdaten'!$B$65536,"&lt;"&amp;B234,Rohdaten!$B$1:'Rohdaten'!$B$65536)</f>
        <v>0</v>
      </c>
      <c r="K234" s="45"/>
      <c r="L234" s="45"/>
      <c r="N234" s="69"/>
    </row>
    <row r="235" spans="1:14" x14ac:dyDescent="0.2">
      <c r="A235" s="56">
        <f t="shared" si="12"/>
        <v>0.01</v>
      </c>
      <c r="B235" s="68"/>
      <c r="C235" s="57">
        <f>+IF(H235-SUM(C$2:C234)&gt;0,H235-SUM(C$2:C234),0)</f>
        <v>0</v>
      </c>
      <c r="D235" s="58">
        <f t="shared" si="13"/>
        <v>0</v>
      </c>
      <c r="E235" s="59">
        <f>+IF(C235=0,0,I235-SUM(E$2:E234))</f>
        <v>0</v>
      </c>
      <c r="F235" s="60">
        <f t="shared" si="11"/>
        <v>0</v>
      </c>
      <c r="H235" s="52">
        <f>+COUNTIF(Rohdaten!$B$1:'Rohdaten'!$B$65536,"&lt;"&amp;B235)</f>
        <v>0</v>
      </c>
      <c r="I235" s="53">
        <f>+SUMIF(Rohdaten!$B$1:'Rohdaten'!$B$65536,"&lt;"&amp;B235,Rohdaten!$B$1:'Rohdaten'!$B$65536)</f>
        <v>0</v>
      </c>
      <c r="K235" s="45"/>
      <c r="L235" s="45"/>
      <c r="N235" s="69"/>
    </row>
    <row r="236" spans="1:14" x14ac:dyDescent="0.2">
      <c r="A236" s="56">
        <f t="shared" si="12"/>
        <v>0.01</v>
      </c>
      <c r="B236" s="68"/>
      <c r="C236" s="57">
        <f>+IF(H236-SUM(C$2:C235)&gt;0,H236-SUM(C$2:C235),0)</f>
        <v>0</v>
      </c>
      <c r="D236" s="58">
        <f t="shared" si="13"/>
        <v>0</v>
      </c>
      <c r="E236" s="59">
        <f>+IF(C236=0,0,I236-SUM(E$2:E235))</f>
        <v>0</v>
      </c>
      <c r="F236" s="60">
        <f t="shared" si="11"/>
        <v>0</v>
      </c>
      <c r="H236" s="52">
        <f>+COUNTIF(Rohdaten!$B$1:'Rohdaten'!$B$65536,"&lt;"&amp;B236)</f>
        <v>0</v>
      </c>
      <c r="I236" s="53">
        <f>+SUMIF(Rohdaten!$B$1:'Rohdaten'!$B$65536,"&lt;"&amp;B236,Rohdaten!$B$1:'Rohdaten'!$B$65536)</f>
        <v>0</v>
      </c>
      <c r="K236" s="45"/>
      <c r="L236" s="45"/>
      <c r="N236" s="69"/>
    </row>
    <row r="237" spans="1:14" x14ac:dyDescent="0.2">
      <c r="A237" s="56">
        <f t="shared" si="12"/>
        <v>0.01</v>
      </c>
      <c r="B237" s="68"/>
      <c r="C237" s="57">
        <f>+IF(H237-SUM(C$2:C236)&gt;0,H237-SUM(C$2:C236),0)</f>
        <v>0</v>
      </c>
      <c r="D237" s="58">
        <f t="shared" si="13"/>
        <v>0</v>
      </c>
      <c r="E237" s="59">
        <f>+IF(C237=0,0,I237-SUM(E$2:E236))</f>
        <v>0</v>
      </c>
      <c r="F237" s="60">
        <f t="shared" si="11"/>
        <v>0</v>
      </c>
      <c r="H237" s="52">
        <f>+COUNTIF(Rohdaten!$B$1:'Rohdaten'!$B$65536,"&lt;"&amp;B237)</f>
        <v>0</v>
      </c>
      <c r="I237" s="53">
        <f>+SUMIF(Rohdaten!$B$1:'Rohdaten'!$B$65536,"&lt;"&amp;B237,Rohdaten!$B$1:'Rohdaten'!$B$65536)</f>
        <v>0</v>
      </c>
      <c r="K237" s="45"/>
      <c r="L237" s="45"/>
      <c r="N237" s="69"/>
    </row>
    <row r="238" spans="1:14" x14ac:dyDescent="0.2">
      <c r="A238" s="56">
        <f t="shared" si="12"/>
        <v>0.01</v>
      </c>
      <c r="B238" s="68"/>
      <c r="C238" s="57">
        <f>+IF(H238-SUM(C$2:C237)&gt;0,H238-SUM(C$2:C237),0)</f>
        <v>0</v>
      </c>
      <c r="D238" s="58">
        <f t="shared" si="13"/>
        <v>0</v>
      </c>
      <c r="E238" s="59">
        <f>+IF(C238=0,0,I238-SUM(E$2:E237))</f>
        <v>0</v>
      </c>
      <c r="F238" s="60">
        <f t="shared" si="11"/>
        <v>0</v>
      </c>
      <c r="H238" s="52">
        <f>+COUNTIF(Rohdaten!$B$1:'Rohdaten'!$B$65536,"&lt;"&amp;B238)</f>
        <v>0</v>
      </c>
      <c r="I238" s="53">
        <f>+SUMIF(Rohdaten!$B$1:'Rohdaten'!$B$65536,"&lt;"&amp;B238,Rohdaten!$B$1:'Rohdaten'!$B$65536)</f>
        <v>0</v>
      </c>
      <c r="K238" s="45"/>
      <c r="L238" s="45"/>
      <c r="N238" s="69"/>
    </row>
    <row r="239" spans="1:14" x14ac:dyDescent="0.2">
      <c r="A239" s="56">
        <f t="shared" si="12"/>
        <v>0.01</v>
      </c>
      <c r="B239" s="68"/>
      <c r="C239" s="57">
        <f>+IF(H239-SUM(C$2:C238)&gt;0,H239-SUM(C$2:C238),0)</f>
        <v>0</v>
      </c>
      <c r="D239" s="58">
        <f t="shared" si="13"/>
        <v>0</v>
      </c>
      <c r="E239" s="59">
        <f>+IF(C239=0,0,I239-SUM(E$2:E238))</f>
        <v>0</v>
      </c>
      <c r="F239" s="60">
        <f t="shared" si="11"/>
        <v>0</v>
      </c>
      <c r="H239" s="52">
        <f>+COUNTIF(Rohdaten!$B$1:'Rohdaten'!$B$65536,"&lt;"&amp;B239)</f>
        <v>0</v>
      </c>
      <c r="I239" s="53">
        <f>+SUMIF(Rohdaten!$B$1:'Rohdaten'!$B$65536,"&lt;"&amp;B239,Rohdaten!$B$1:'Rohdaten'!$B$65536)</f>
        <v>0</v>
      </c>
      <c r="K239" s="45"/>
      <c r="L239" s="45"/>
      <c r="N239" s="69"/>
    </row>
    <row r="240" spans="1:14" x14ac:dyDescent="0.2">
      <c r="A240" s="56">
        <f t="shared" si="12"/>
        <v>0.01</v>
      </c>
      <c r="B240" s="68"/>
      <c r="C240" s="57">
        <f>+IF(H240-SUM(C$2:C239)&gt;0,H240-SUM(C$2:C239),0)</f>
        <v>0</v>
      </c>
      <c r="D240" s="58">
        <f t="shared" si="13"/>
        <v>0</v>
      </c>
      <c r="E240" s="59">
        <f>+IF(C240=0,0,I240-SUM(E$2:E239))</f>
        <v>0</v>
      </c>
      <c r="F240" s="60">
        <f t="shared" si="11"/>
        <v>0</v>
      </c>
      <c r="H240" s="52">
        <f>+COUNTIF(Rohdaten!$B$1:'Rohdaten'!$B$65536,"&lt;"&amp;B240)</f>
        <v>0</v>
      </c>
      <c r="I240" s="53">
        <f>+SUMIF(Rohdaten!$B$1:'Rohdaten'!$B$65536,"&lt;"&amp;B240,Rohdaten!$B$1:'Rohdaten'!$B$65536)</f>
        <v>0</v>
      </c>
      <c r="K240" s="45"/>
      <c r="L240" s="45"/>
      <c r="N240" s="69"/>
    </row>
    <row r="241" spans="1:14" x14ac:dyDescent="0.2">
      <c r="A241" s="56">
        <f t="shared" si="12"/>
        <v>0.01</v>
      </c>
      <c r="B241" s="68"/>
      <c r="C241" s="57">
        <f>+IF(H241-SUM(C$2:C240)&gt;0,H241-SUM(C$2:C240),0)</f>
        <v>0</v>
      </c>
      <c r="D241" s="58">
        <f t="shared" si="13"/>
        <v>0</v>
      </c>
      <c r="E241" s="59">
        <f>+IF(C241=0,0,I241-SUM(E$2:E240))</f>
        <v>0</v>
      </c>
      <c r="F241" s="60">
        <f t="shared" si="11"/>
        <v>0</v>
      </c>
      <c r="H241" s="52">
        <f>+COUNTIF(Rohdaten!$B$1:'Rohdaten'!$B$65536,"&lt;"&amp;B241)</f>
        <v>0</v>
      </c>
      <c r="I241" s="53">
        <f>+SUMIF(Rohdaten!$B$1:'Rohdaten'!$B$65536,"&lt;"&amp;B241,Rohdaten!$B$1:'Rohdaten'!$B$65536)</f>
        <v>0</v>
      </c>
      <c r="K241" s="45"/>
      <c r="L241" s="45"/>
      <c r="N241" s="69"/>
    </row>
    <row r="242" spans="1:14" x14ac:dyDescent="0.2">
      <c r="A242" s="56">
        <f t="shared" si="12"/>
        <v>0.01</v>
      </c>
      <c r="B242" s="68"/>
      <c r="C242" s="57">
        <f>+IF(H242-SUM(C$2:C241)&gt;0,H242-SUM(C$2:C241),0)</f>
        <v>0</v>
      </c>
      <c r="D242" s="58">
        <f t="shared" si="13"/>
        <v>0</v>
      </c>
      <c r="E242" s="59">
        <f>+IF(C242=0,0,I242-SUM(E$2:E241))</f>
        <v>0</v>
      </c>
      <c r="F242" s="60">
        <f t="shared" si="11"/>
        <v>0</v>
      </c>
      <c r="H242" s="52">
        <f>+COUNTIF(Rohdaten!$B$1:'Rohdaten'!$B$65536,"&lt;"&amp;B242)</f>
        <v>0</v>
      </c>
      <c r="I242" s="53">
        <f>+SUMIF(Rohdaten!$B$1:'Rohdaten'!$B$65536,"&lt;"&amp;B242,Rohdaten!$B$1:'Rohdaten'!$B$65536)</f>
        <v>0</v>
      </c>
      <c r="K242" s="45"/>
      <c r="L242" s="45"/>
      <c r="N242" s="69"/>
    </row>
    <row r="243" spans="1:14" x14ac:dyDescent="0.2">
      <c r="A243" s="56">
        <f t="shared" si="12"/>
        <v>0.01</v>
      </c>
      <c r="B243" s="68"/>
      <c r="C243" s="57">
        <f>+IF(H243-SUM(C$2:C242)&gt;0,H243-SUM(C$2:C242),0)</f>
        <v>0</v>
      </c>
      <c r="D243" s="58">
        <f t="shared" si="13"/>
        <v>0</v>
      </c>
      <c r="E243" s="59">
        <f>+IF(C243=0,0,I243-SUM(E$2:E242))</f>
        <v>0</v>
      </c>
      <c r="F243" s="60">
        <f t="shared" si="11"/>
        <v>0</v>
      </c>
      <c r="H243" s="52">
        <f>+COUNTIF(Rohdaten!$B$1:'Rohdaten'!$B$65536,"&lt;"&amp;B243)</f>
        <v>0</v>
      </c>
      <c r="I243" s="53">
        <f>+SUMIF(Rohdaten!$B$1:'Rohdaten'!$B$65536,"&lt;"&amp;B243,Rohdaten!$B$1:'Rohdaten'!$B$65536)</f>
        <v>0</v>
      </c>
      <c r="K243" s="45"/>
      <c r="L243" s="45"/>
      <c r="N243" s="69"/>
    </row>
    <row r="244" spans="1:14" x14ac:dyDescent="0.2">
      <c r="A244" s="56">
        <f t="shared" si="12"/>
        <v>0.01</v>
      </c>
      <c r="B244" s="68"/>
      <c r="C244" s="57">
        <f>+IF(H244-SUM(C$2:C243)&gt;0,H244-SUM(C$2:C243),0)</f>
        <v>0</v>
      </c>
      <c r="D244" s="58">
        <f t="shared" si="13"/>
        <v>0</v>
      </c>
      <c r="E244" s="59">
        <f>+IF(C244=0,0,I244-SUM(E$2:E243))</f>
        <v>0</v>
      </c>
      <c r="F244" s="60">
        <f t="shared" si="11"/>
        <v>0</v>
      </c>
      <c r="H244" s="52">
        <f>+COUNTIF(Rohdaten!$B$1:'Rohdaten'!$B$65536,"&lt;"&amp;B244)</f>
        <v>0</v>
      </c>
      <c r="I244" s="53">
        <f>+SUMIF(Rohdaten!$B$1:'Rohdaten'!$B$65536,"&lt;"&amp;B244,Rohdaten!$B$1:'Rohdaten'!$B$65536)</f>
        <v>0</v>
      </c>
      <c r="K244" s="45"/>
      <c r="L244" s="45"/>
      <c r="N244" s="69"/>
    </row>
    <row r="245" spans="1:14" x14ac:dyDescent="0.2">
      <c r="A245" s="56">
        <f t="shared" si="12"/>
        <v>0.01</v>
      </c>
      <c r="B245" s="68"/>
      <c r="C245" s="57">
        <f>+IF(H245-SUM(C$2:C244)&gt;0,H245-SUM(C$2:C244),0)</f>
        <v>0</v>
      </c>
      <c r="D245" s="58">
        <f t="shared" si="13"/>
        <v>0</v>
      </c>
      <c r="E245" s="59">
        <f>+IF(C245=0,0,I245-SUM(E$2:E244))</f>
        <v>0</v>
      </c>
      <c r="F245" s="60">
        <f t="shared" si="11"/>
        <v>0</v>
      </c>
      <c r="H245" s="52">
        <f>+COUNTIF(Rohdaten!$B$1:'Rohdaten'!$B$65536,"&lt;"&amp;B245)</f>
        <v>0</v>
      </c>
      <c r="I245" s="53">
        <f>+SUMIF(Rohdaten!$B$1:'Rohdaten'!$B$65536,"&lt;"&amp;B245,Rohdaten!$B$1:'Rohdaten'!$B$65536)</f>
        <v>0</v>
      </c>
      <c r="K245" s="45"/>
      <c r="L245" s="45"/>
      <c r="N245" s="69"/>
    </row>
    <row r="246" spans="1:14" x14ac:dyDescent="0.2">
      <c r="A246" s="56">
        <f t="shared" si="12"/>
        <v>0.01</v>
      </c>
      <c r="B246" s="68"/>
      <c r="C246" s="57">
        <f>+IF(H246-SUM(C$2:C245)&gt;0,H246-SUM(C$2:C245),0)</f>
        <v>0</v>
      </c>
      <c r="D246" s="58">
        <f t="shared" si="13"/>
        <v>0</v>
      </c>
      <c r="E246" s="59">
        <f>+IF(C246=0,0,I246-SUM(E$2:E245))</f>
        <v>0</v>
      </c>
      <c r="F246" s="60">
        <f t="shared" si="11"/>
        <v>0</v>
      </c>
      <c r="H246" s="52">
        <f>+COUNTIF(Rohdaten!$B$1:'Rohdaten'!$B$65536,"&lt;"&amp;B246)</f>
        <v>0</v>
      </c>
      <c r="I246" s="53">
        <f>+SUMIF(Rohdaten!$B$1:'Rohdaten'!$B$65536,"&lt;"&amp;B246,Rohdaten!$B$1:'Rohdaten'!$B$65536)</f>
        <v>0</v>
      </c>
      <c r="K246" s="45"/>
      <c r="L246" s="45"/>
      <c r="N246" s="69"/>
    </row>
    <row r="247" spans="1:14" x14ac:dyDescent="0.2">
      <c r="A247" s="56">
        <f t="shared" si="12"/>
        <v>0.01</v>
      </c>
      <c r="B247" s="68"/>
      <c r="C247" s="57">
        <f>+IF(H247-SUM(C$2:C246)&gt;0,H247-SUM(C$2:C246),0)</f>
        <v>0</v>
      </c>
      <c r="D247" s="58">
        <f t="shared" si="13"/>
        <v>0</v>
      </c>
      <c r="E247" s="59">
        <f>+IF(C247=0,0,I247-SUM(E$2:E246))</f>
        <v>0</v>
      </c>
      <c r="F247" s="60">
        <f t="shared" si="11"/>
        <v>0</v>
      </c>
      <c r="H247" s="52">
        <f>+COUNTIF(Rohdaten!$B$1:'Rohdaten'!$B$65536,"&lt;"&amp;B247)</f>
        <v>0</v>
      </c>
      <c r="I247" s="53">
        <f>+SUMIF(Rohdaten!$B$1:'Rohdaten'!$B$65536,"&lt;"&amp;B247,Rohdaten!$B$1:'Rohdaten'!$B$65536)</f>
        <v>0</v>
      </c>
      <c r="K247" s="45"/>
      <c r="L247" s="45"/>
      <c r="N247" s="69"/>
    </row>
    <row r="248" spans="1:14" x14ac:dyDescent="0.2">
      <c r="A248" s="56">
        <f t="shared" si="12"/>
        <v>0.01</v>
      </c>
      <c r="B248" s="68"/>
      <c r="C248" s="57">
        <f>+IF(H248-SUM(C$2:C247)&gt;0,H248-SUM(C$2:C247),0)</f>
        <v>0</v>
      </c>
      <c r="D248" s="58">
        <f t="shared" si="13"/>
        <v>0</v>
      </c>
      <c r="E248" s="59">
        <f>+IF(C248=0,0,I248-SUM(E$2:E247))</f>
        <v>0</v>
      </c>
      <c r="F248" s="60">
        <f t="shared" si="11"/>
        <v>0</v>
      </c>
      <c r="H248" s="52">
        <f>+COUNTIF(Rohdaten!$B$1:'Rohdaten'!$B$65536,"&lt;"&amp;B248)</f>
        <v>0</v>
      </c>
      <c r="I248" s="53">
        <f>+SUMIF(Rohdaten!$B$1:'Rohdaten'!$B$65536,"&lt;"&amp;B248,Rohdaten!$B$1:'Rohdaten'!$B$65536)</f>
        <v>0</v>
      </c>
      <c r="K248" s="45"/>
      <c r="L248" s="45"/>
      <c r="N248" s="69"/>
    </row>
    <row r="249" spans="1:14" x14ac:dyDescent="0.2">
      <c r="A249" s="56">
        <f t="shared" si="12"/>
        <v>0.01</v>
      </c>
      <c r="B249" s="68"/>
      <c r="C249" s="57">
        <f>+IF(H249-SUM(C$2:C248)&gt;0,H249-SUM(C$2:C248),0)</f>
        <v>0</v>
      </c>
      <c r="D249" s="58">
        <f t="shared" si="13"/>
        <v>0</v>
      </c>
      <c r="E249" s="59">
        <f>+IF(C249=0,0,I249-SUM(E$2:E248))</f>
        <v>0</v>
      </c>
      <c r="F249" s="60">
        <f t="shared" si="11"/>
        <v>0</v>
      </c>
      <c r="H249" s="52">
        <f>+COUNTIF(Rohdaten!$B$1:'Rohdaten'!$B$65536,"&lt;"&amp;B249)</f>
        <v>0</v>
      </c>
      <c r="I249" s="53">
        <f>+SUMIF(Rohdaten!$B$1:'Rohdaten'!$B$65536,"&lt;"&amp;B249,Rohdaten!$B$1:'Rohdaten'!$B$65536)</f>
        <v>0</v>
      </c>
      <c r="K249" s="45"/>
      <c r="L249" s="45"/>
      <c r="N249" s="69"/>
    </row>
    <row r="250" spans="1:14" x14ac:dyDescent="0.2">
      <c r="A250" s="56">
        <f t="shared" si="12"/>
        <v>0.01</v>
      </c>
      <c r="B250" s="68"/>
      <c r="C250" s="57">
        <f>+IF(H250-SUM(C$2:C249)&gt;0,H250-SUM(C$2:C249),0)</f>
        <v>0</v>
      </c>
      <c r="D250" s="58">
        <f t="shared" si="13"/>
        <v>0</v>
      </c>
      <c r="E250" s="59">
        <f>+IF(C250=0,0,I250-SUM(E$2:E249))</f>
        <v>0</v>
      </c>
      <c r="F250" s="60">
        <f t="shared" si="11"/>
        <v>0</v>
      </c>
      <c r="H250" s="52">
        <f>+COUNTIF(Rohdaten!$B$1:'Rohdaten'!$B$65536,"&lt;"&amp;B250)</f>
        <v>0</v>
      </c>
      <c r="I250" s="53">
        <f>+SUMIF(Rohdaten!$B$1:'Rohdaten'!$B$65536,"&lt;"&amp;B250,Rohdaten!$B$1:'Rohdaten'!$B$65536)</f>
        <v>0</v>
      </c>
      <c r="K250" s="45"/>
      <c r="L250" s="45"/>
      <c r="N250" s="69"/>
    </row>
    <row r="251" spans="1:14" x14ac:dyDescent="0.2">
      <c r="A251" s="56">
        <f t="shared" si="12"/>
        <v>0.01</v>
      </c>
      <c r="B251" s="68"/>
      <c r="C251" s="57">
        <f>+IF(H251-SUM(C$2:C250)&gt;0,H251-SUM(C$2:C250),0)</f>
        <v>0</v>
      </c>
      <c r="D251" s="58">
        <f t="shared" si="13"/>
        <v>0</v>
      </c>
      <c r="E251" s="59">
        <f>+IF(C251=0,0,I251-SUM(E$2:E250))</f>
        <v>0</v>
      </c>
      <c r="F251" s="60">
        <f t="shared" si="11"/>
        <v>0</v>
      </c>
      <c r="H251" s="52">
        <f>+COUNTIF(Rohdaten!$B$1:'Rohdaten'!$B$65536,"&lt;"&amp;B251)</f>
        <v>0</v>
      </c>
      <c r="I251" s="53">
        <f>+SUMIF(Rohdaten!$B$1:'Rohdaten'!$B$65536,"&lt;"&amp;B251,Rohdaten!$B$1:'Rohdaten'!$B$65536)</f>
        <v>0</v>
      </c>
      <c r="K251" s="45"/>
      <c r="L251" s="45"/>
      <c r="N251" s="69"/>
    </row>
    <row r="252" spans="1:14" x14ac:dyDescent="0.2">
      <c r="A252" s="56">
        <f t="shared" si="12"/>
        <v>0.01</v>
      </c>
      <c r="B252" s="68"/>
      <c r="C252" s="57">
        <f>+IF(H252-SUM(C$2:C251)&gt;0,H252-SUM(C$2:C251),0)</f>
        <v>0</v>
      </c>
      <c r="D252" s="58">
        <f t="shared" si="13"/>
        <v>0</v>
      </c>
      <c r="E252" s="59">
        <f>+IF(C252=0,0,I252-SUM(E$2:E251))</f>
        <v>0</v>
      </c>
      <c r="F252" s="60">
        <f t="shared" si="11"/>
        <v>0</v>
      </c>
      <c r="H252" s="52">
        <f>+COUNTIF(Rohdaten!$B$1:'Rohdaten'!$B$65536,"&lt;"&amp;B252)</f>
        <v>0</v>
      </c>
      <c r="I252" s="53">
        <f>+SUMIF(Rohdaten!$B$1:'Rohdaten'!$B$65536,"&lt;"&amp;B252,Rohdaten!$B$1:'Rohdaten'!$B$65536)</f>
        <v>0</v>
      </c>
      <c r="K252" s="45"/>
      <c r="L252" s="45"/>
      <c r="N252" s="69"/>
    </row>
    <row r="253" spans="1:14" x14ac:dyDescent="0.2">
      <c r="A253" s="56">
        <f t="shared" si="12"/>
        <v>0.01</v>
      </c>
      <c r="B253" s="68"/>
      <c r="C253" s="57">
        <f>+IF(H253-SUM(C$2:C252)&gt;0,H253-SUM(C$2:C252),0)</f>
        <v>0</v>
      </c>
      <c r="D253" s="58">
        <f t="shared" si="13"/>
        <v>0</v>
      </c>
      <c r="E253" s="59">
        <f>+IF(C253=0,0,I253-SUM(E$2:E252))</f>
        <v>0</v>
      </c>
      <c r="F253" s="60">
        <f t="shared" si="11"/>
        <v>0</v>
      </c>
      <c r="H253" s="52">
        <f>+COUNTIF(Rohdaten!$B$1:'Rohdaten'!$B$65536,"&lt;"&amp;B253)</f>
        <v>0</v>
      </c>
      <c r="I253" s="53">
        <f>+SUMIF(Rohdaten!$B$1:'Rohdaten'!$B$65536,"&lt;"&amp;B253,Rohdaten!$B$1:'Rohdaten'!$B$65536)</f>
        <v>0</v>
      </c>
      <c r="K253" s="45"/>
      <c r="L253" s="45"/>
      <c r="N253" s="69"/>
    </row>
    <row r="254" spans="1:14" x14ac:dyDescent="0.2">
      <c r="A254" s="56">
        <f t="shared" si="12"/>
        <v>0.01</v>
      </c>
      <c r="B254" s="68"/>
      <c r="C254" s="57">
        <f>+IF(H254-SUM(C$2:C253)&gt;0,H254-SUM(C$2:C253),0)</f>
        <v>0</v>
      </c>
      <c r="D254" s="58">
        <f t="shared" si="13"/>
        <v>0</v>
      </c>
      <c r="E254" s="59">
        <f>+IF(C254=0,0,I254-SUM(E$2:E253))</f>
        <v>0</v>
      </c>
      <c r="F254" s="60">
        <f t="shared" si="11"/>
        <v>0</v>
      </c>
      <c r="H254" s="52">
        <f>+COUNTIF(Rohdaten!$B$1:'Rohdaten'!$B$65536,"&lt;"&amp;B254)</f>
        <v>0</v>
      </c>
      <c r="I254" s="53">
        <f>+SUMIF(Rohdaten!$B$1:'Rohdaten'!$B$65536,"&lt;"&amp;B254,Rohdaten!$B$1:'Rohdaten'!$B$65536)</f>
        <v>0</v>
      </c>
      <c r="K254" s="45"/>
      <c r="L254" s="45"/>
      <c r="N254" s="69"/>
    </row>
    <row r="255" spans="1:14" x14ac:dyDescent="0.2">
      <c r="A255" s="56">
        <f t="shared" si="12"/>
        <v>0.01</v>
      </c>
      <c r="B255" s="68"/>
      <c r="C255" s="57">
        <f>+IF(H255-SUM(C$2:C254)&gt;0,H255-SUM(C$2:C254),0)</f>
        <v>0</v>
      </c>
      <c r="D255" s="58">
        <f t="shared" si="13"/>
        <v>0</v>
      </c>
      <c r="E255" s="59">
        <f>+IF(C255=0,0,I255-SUM(E$2:E254))</f>
        <v>0</v>
      </c>
      <c r="F255" s="60">
        <f t="shared" si="11"/>
        <v>0</v>
      </c>
      <c r="H255" s="52">
        <f>+COUNTIF(Rohdaten!$B$1:'Rohdaten'!$B$65536,"&lt;"&amp;B255)</f>
        <v>0</v>
      </c>
      <c r="I255" s="53">
        <f>+SUMIF(Rohdaten!$B$1:'Rohdaten'!$B$65536,"&lt;"&amp;B255,Rohdaten!$B$1:'Rohdaten'!$B$65536)</f>
        <v>0</v>
      </c>
      <c r="K255" s="45"/>
      <c r="L255" s="45"/>
      <c r="N255" s="69"/>
    </row>
    <row r="256" spans="1:14" x14ac:dyDescent="0.2">
      <c r="A256" s="56">
        <f t="shared" si="12"/>
        <v>0.01</v>
      </c>
      <c r="B256" s="68"/>
      <c r="C256" s="57">
        <f>+IF(H256-SUM(C$2:C255)&gt;0,H256-SUM(C$2:C255),0)</f>
        <v>0</v>
      </c>
      <c r="D256" s="58">
        <f t="shared" si="13"/>
        <v>0</v>
      </c>
      <c r="E256" s="59">
        <f>+IF(C256=0,0,I256-SUM(E$2:E255))</f>
        <v>0</v>
      </c>
      <c r="F256" s="60">
        <f t="shared" si="11"/>
        <v>0</v>
      </c>
      <c r="H256" s="52">
        <f>+COUNTIF(Rohdaten!$B$1:'Rohdaten'!$B$65536,"&lt;"&amp;B256)</f>
        <v>0</v>
      </c>
      <c r="I256" s="53">
        <f>+SUMIF(Rohdaten!$B$1:'Rohdaten'!$B$65536,"&lt;"&amp;B256,Rohdaten!$B$1:'Rohdaten'!$B$65536)</f>
        <v>0</v>
      </c>
      <c r="K256" s="45"/>
      <c r="L256" s="45"/>
      <c r="N256" s="69"/>
    </row>
    <row r="257" spans="1:14" x14ac:dyDescent="0.2">
      <c r="A257" s="56">
        <f t="shared" si="12"/>
        <v>0.01</v>
      </c>
      <c r="B257" s="68"/>
      <c r="C257" s="57">
        <f>+IF(H257-SUM(C$2:C256)&gt;0,H257-SUM(C$2:C256),0)</f>
        <v>0</v>
      </c>
      <c r="D257" s="58">
        <f t="shared" si="13"/>
        <v>0</v>
      </c>
      <c r="E257" s="59">
        <f>+IF(C257=0,0,I257-SUM(E$2:E256))</f>
        <v>0</v>
      </c>
      <c r="F257" s="60">
        <f t="shared" si="11"/>
        <v>0</v>
      </c>
      <c r="H257" s="52">
        <f>+COUNTIF(Rohdaten!$B$1:'Rohdaten'!$B$65536,"&lt;"&amp;B257)</f>
        <v>0</v>
      </c>
      <c r="I257" s="53">
        <f>+SUMIF(Rohdaten!$B$1:'Rohdaten'!$B$65536,"&lt;"&amp;B257,Rohdaten!$B$1:'Rohdaten'!$B$65536)</f>
        <v>0</v>
      </c>
      <c r="K257" s="45"/>
      <c r="L257" s="45"/>
      <c r="N257" s="69"/>
    </row>
    <row r="258" spans="1:14" x14ac:dyDescent="0.2">
      <c r="A258" s="56">
        <f t="shared" si="12"/>
        <v>0.01</v>
      </c>
      <c r="B258" s="68"/>
      <c r="C258" s="57">
        <f>+IF(H258-SUM(C$2:C257)&gt;0,H258-SUM(C$2:C257),0)</f>
        <v>0</v>
      </c>
      <c r="D258" s="58">
        <f t="shared" si="13"/>
        <v>0</v>
      </c>
      <c r="E258" s="59">
        <f>+IF(C258=0,0,I258-SUM(E$2:E257))</f>
        <v>0</v>
      </c>
      <c r="F258" s="60">
        <f t="shared" ref="F258:F321" si="14">+E258/MAX($I:$I)</f>
        <v>0</v>
      </c>
      <c r="H258" s="52">
        <f>+COUNTIF(Rohdaten!$B$1:'Rohdaten'!$B$65536,"&lt;"&amp;B258)</f>
        <v>0</v>
      </c>
      <c r="I258" s="53">
        <f>+SUMIF(Rohdaten!$B$1:'Rohdaten'!$B$65536,"&lt;"&amp;B258,Rohdaten!$B$1:'Rohdaten'!$B$65536)</f>
        <v>0</v>
      </c>
      <c r="K258" s="45"/>
      <c r="L258" s="45"/>
      <c r="N258" s="69"/>
    </row>
    <row r="259" spans="1:14" x14ac:dyDescent="0.2">
      <c r="A259" s="56">
        <f t="shared" ref="A259:A322" si="15">+B258+0.01</f>
        <v>0.01</v>
      </c>
      <c r="B259" s="68"/>
      <c r="C259" s="57">
        <f>+IF(H259-SUM(C$2:C258)&gt;0,H259-SUM(C$2:C258),0)</f>
        <v>0</v>
      </c>
      <c r="D259" s="58">
        <f t="shared" si="13"/>
        <v>0</v>
      </c>
      <c r="E259" s="59">
        <f>+IF(C259=0,0,I259-SUM(E$2:E258))</f>
        <v>0</v>
      </c>
      <c r="F259" s="60">
        <f t="shared" si="14"/>
        <v>0</v>
      </c>
      <c r="H259" s="52">
        <f>+COUNTIF(Rohdaten!$B$1:'Rohdaten'!$B$65536,"&lt;"&amp;B259)</f>
        <v>0</v>
      </c>
      <c r="I259" s="53">
        <f>+SUMIF(Rohdaten!$B$1:'Rohdaten'!$B$65536,"&lt;"&amp;B259,Rohdaten!$B$1:'Rohdaten'!$B$65536)</f>
        <v>0</v>
      </c>
      <c r="K259" s="45"/>
      <c r="L259" s="45"/>
      <c r="N259" s="69"/>
    </row>
    <row r="260" spans="1:14" x14ac:dyDescent="0.2">
      <c r="A260" s="56">
        <f t="shared" si="15"/>
        <v>0.01</v>
      </c>
      <c r="B260" s="68"/>
      <c r="C260" s="57">
        <f>+IF(H260-SUM(C$2:C259)&gt;0,H260-SUM(C$2:C259),0)</f>
        <v>0</v>
      </c>
      <c r="D260" s="58">
        <f t="shared" ref="D260:D323" si="16">+IF(C260=0,0,C260/MAX($H:$H))</f>
        <v>0</v>
      </c>
      <c r="E260" s="59">
        <f>+IF(C260=0,0,I260-SUM(E$2:E259))</f>
        <v>0</v>
      </c>
      <c r="F260" s="60">
        <f t="shared" si="14"/>
        <v>0</v>
      </c>
      <c r="H260" s="52">
        <f>+COUNTIF(Rohdaten!$B$1:'Rohdaten'!$B$65536,"&lt;"&amp;B260)</f>
        <v>0</v>
      </c>
      <c r="I260" s="53">
        <f>+SUMIF(Rohdaten!$B$1:'Rohdaten'!$B$65536,"&lt;"&amp;B260,Rohdaten!$B$1:'Rohdaten'!$B$65536)</f>
        <v>0</v>
      </c>
      <c r="K260" s="45"/>
      <c r="L260" s="45"/>
      <c r="N260" s="69"/>
    </row>
    <row r="261" spans="1:14" x14ac:dyDescent="0.2">
      <c r="A261" s="56">
        <f t="shared" si="15"/>
        <v>0.01</v>
      </c>
      <c r="B261" s="68"/>
      <c r="C261" s="57">
        <f>+IF(H261-SUM(C$2:C260)&gt;0,H261-SUM(C$2:C260),0)</f>
        <v>0</v>
      </c>
      <c r="D261" s="58">
        <f t="shared" si="16"/>
        <v>0</v>
      </c>
      <c r="E261" s="59">
        <f>+IF(C261=0,0,I261-SUM(E$2:E260))</f>
        <v>0</v>
      </c>
      <c r="F261" s="60">
        <f t="shared" si="14"/>
        <v>0</v>
      </c>
      <c r="H261" s="52">
        <f>+COUNTIF(Rohdaten!$B$1:'Rohdaten'!$B$65536,"&lt;"&amp;B261)</f>
        <v>0</v>
      </c>
      <c r="I261" s="53">
        <f>+SUMIF(Rohdaten!$B$1:'Rohdaten'!$B$65536,"&lt;"&amp;B261,Rohdaten!$B$1:'Rohdaten'!$B$65536)</f>
        <v>0</v>
      </c>
      <c r="K261" s="45"/>
      <c r="L261" s="45"/>
      <c r="N261" s="69"/>
    </row>
    <row r="262" spans="1:14" x14ac:dyDescent="0.2">
      <c r="A262" s="56">
        <f t="shared" si="15"/>
        <v>0.01</v>
      </c>
      <c r="B262" s="68"/>
      <c r="C262" s="57">
        <f>+IF(H262-SUM(C$2:C261)&gt;0,H262-SUM(C$2:C261),0)</f>
        <v>0</v>
      </c>
      <c r="D262" s="58">
        <f t="shared" si="16"/>
        <v>0</v>
      </c>
      <c r="E262" s="59">
        <f>+IF(C262=0,0,I262-SUM(E$2:E261))</f>
        <v>0</v>
      </c>
      <c r="F262" s="60">
        <f t="shared" si="14"/>
        <v>0</v>
      </c>
      <c r="H262" s="52">
        <f>+COUNTIF(Rohdaten!$B$1:'Rohdaten'!$B$65536,"&lt;"&amp;B262)</f>
        <v>0</v>
      </c>
      <c r="I262" s="53">
        <f>+SUMIF(Rohdaten!$B$1:'Rohdaten'!$B$65536,"&lt;"&amp;B262,Rohdaten!$B$1:'Rohdaten'!$B$65536)</f>
        <v>0</v>
      </c>
      <c r="K262" s="45"/>
      <c r="L262" s="45"/>
      <c r="N262" s="69"/>
    </row>
    <row r="263" spans="1:14" x14ac:dyDescent="0.2">
      <c r="A263" s="56">
        <f t="shared" si="15"/>
        <v>0.01</v>
      </c>
      <c r="B263" s="68"/>
      <c r="C263" s="57">
        <f>+IF(H263-SUM(C$2:C262)&gt;0,H263-SUM(C$2:C262),0)</f>
        <v>0</v>
      </c>
      <c r="D263" s="58">
        <f t="shared" si="16"/>
        <v>0</v>
      </c>
      <c r="E263" s="59">
        <f>+IF(C263=0,0,I263-SUM(E$2:E262))</f>
        <v>0</v>
      </c>
      <c r="F263" s="60">
        <f t="shared" si="14"/>
        <v>0</v>
      </c>
      <c r="H263" s="52">
        <f>+COUNTIF(Rohdaten!$B$1:'Rohdaten'!$B$65536,"&lt;"&amp;B263)</f>
        <v>0</v>
      </c>
      <c r="I263" s="53">
        <f>+SUMIF(Rohdaten!$B$1:'Rohdaten'!$B$65536,"&lt;"&amp;B263,Rohdaten!$B$1:'Rohdaten'!$B$65536)</f>
        <v>0</v>
      </c>
      <c r="K263" s="45"/>
      <c r="L263" s="45"/>
      <c r="N263" s="69"/>
    </row>
    <row r="264" spans="1:14" x14ac:dyDescent="0.2">
      <c r="A264" s="56">
        <f t="shared" si="15"/>
        <v>0.01</v>
      </c>
      <c r="B264" s="68"/>
      <c r="C264" s="57">
        <f>+IF(H264-SUM(C$2:C263)&gt;0,H264-SUM(C$2:C263),0)</f>
        <v>0</v>
      </c>
      <c r="D264" s="58">
        <f t="shared" si="16"/>
        <v>0</v>
      </c>
      <c r="E264" s="59">
        <f>+IF(C264=0,0,I264-SUM(E$2:E263))</f>
        <v>0</v>
      </c>
      <c r="F264" s="60">
        <f t="shared" si="14"/>
        <v>0</v>
      </c>
      <c r="H264" s="52">
        <f>+COUNTIF(Rohdaten!$B$1:'Rohdaten'!$B$65536,"&lt;"&amp;B264)</f>
        <v>0</v>
      </c>
      <c r="I264" s="53">
        <f>+SUMIF(Rohdaten!$B$1:'Rohdaten'!$B$65536,"&lt;"&amp;B264,Rohdaten!$B$1:'Rohdaten'!$B$65536)</f>
        <v>0</v>
      </c>
      <c r="K264" s="45"/>
      <c r="L264" s="45"/>
      <c r="N264" s="69"/>
    </row>
    <row r="265" spans="1:14" x14ac:dyDescent="0.2">
      <c r="A265" s="56">
        <f t="shared" si="15"/>
        <v>0.01</v>
      </c>
      <c r="B265" s="68"/>
      <c r="C265" s="57">
        <f>+IF(H265-SUM(C$2:C264)&gt;0,H265-SUM(C$2:C264),0)</f>
        <v>0</v>
      </c>
      <c r="D265" s="58">
        <f t="shared" si="16"/>
        <v>0</v>
      </c>
      <c r="E265" s="59">
        <f>+IF(C265=0,0,I265-SUM(E$2:E264))</f>
        <v>0</v>
      </c>
      <c r="F265" s="60">
        <f t="shared" si="14"/>
        <v>0</v>
      </c>
      <c r="H265" s="52">
        <f>+COUNTIF(Rohdaten!$B$1:'Rohdaten'!$B$65536,"&lt;"&amp;B265)</f>
        <v>0</v>
      </c>
      <c r="I265" s="53">
        <f>+SUMIF(Rohdaten!$B$1:'Rohdaten'!$B$65536,"&lt;"&amp;B265,Rohdaten!$B$1:'Rohdaten'!$B$65536)</f>
        <v>0</v>
      </c>
      <c r="K265" s="45"/>
      <c r="L265" s="45"/>
      <c r="N265" s="69"/>
    </row>
    <row r="266" spans="1:14" x14ac:dyDescent="0.2">
      <c r="A266" s="56">
        <f t="shared" si="15"/>
        <v>0.01</v>
      </c>
      <c r="B266" s="68"/>
      <c r="C266" s="57">
        <f>+IF(H266-SUM(C$2:C265)&gt;0,H266-SUM(C$2:C265),0)</f>
        <v>0</v>
      </c>
      <c r="D266" s="58">
        <f t="shared" si="16"/>
        <v>0</v>
      </c>
      <c r="E266" s="59">
        <f>+IF(C266=0,0,I266-SUM(E$2:E265))</f>
        <v>0</v>
      </c>
      <c r="F266" s="60">
        <f t="shared" si="14"/>
        <v>0</v>
      </c>
      <c r="H266" s="52">
        <f>+COUNTIF(Rohdaten!$B$1:'Rohdaten'!$B$65536,"&lt;"&amp;B266)</f>
        <v>0</v>
      </c>
      <c r="I266" s="53">
        <f>+SUMIF(Rohdaten!$B$1:'Rohdaten'!$B$65536,"&lt;"&amp;B266,Rohdaten!$B$1:'Rohdaten'!$B$65536)</f>
        <v>0</v>
      </c>
      <c r="K266" s="45"/>
      <c r="L266" s="45"/>
      <c r="N266" s="69"/>
    </row>
    <row r="267" spans="1:14" x14ac:dyDescent="0.2">
      <c r="A267" s="56">
        <f t="shared" si="15"/>
        <v>0.01</v>
      </c>
      <c r="B267" s="68"/>
      <c r="C267" s="57">
        <f>+IF(H267-SUM(C$2:C266)&gt;0,H267-SUM(C$2:C266),0)</f>
        <v>0</v>
      </c>
      <c r="D267" s="58">
        <f t="shared" si="16"/>
        <v>0</v>
      </c>
      <c r="E267" s="59">
        <f>+IF(C267=0,0,I267-SUM(E$2:E266))</f>
        <v>0</v>
      </c>
      <c r="F267" s="60">
        <f t="shared" si="14"/>
        <v>0</v>
      </c>
      <c r="H267" s="52">
        <f>+COUNTIF(Rohdaten!$B$1:'Rohdaten'!$B$65536,"&lt;"&amp;B267)</f>
        <v>0</v>
      </c>
      <c r="I267" s="53">
        <f>+SUMIF(Rohdaten!$B$1:'Rohdaten'!$B$65536,"&lt;"&amp;B267,Rohdaten!$B$1:'Rohdaten'!$B$65536)</f>
        <v>0</v>
      </c>
      <c r="K267" s="45"/>
      <c r="L267" s="45"/>
      <c r="N267" s="69"/>
    </row>
    <row r="268" spans="1:14" x14ac:dyDescent="0.2">
      <c r="A268" s="56">
        <f t="shared" si="15"/>
        <v>0.01</v>
      </c>
      <c r="B268" s="68"/>
      <c r="C268" s="57">
        <f>+IF(H268-SUM(C$2:C267)&gt;0,H268-SUM(C$2:C267),0)</f>
        <v>0</v>
      </c>
      <c r="D268" s="58">
        <f t="shared" si="16"/>
        <v>0</v>
      </c>
      <c r="E268" s="59">
        <f>+IF(C268=0,0,I268-SUM(E$2:E267))</f>
        <v>0</v>
      </c>
      <c r="F268" s="60">
        <f t="shared" si="14"/>
        <v>0</v>
      </c>
      <c r="H268" s="52">
        <f>+COUNTIF(Rohdaten!$B$1:'Rohdaten'!$B$65536,"&lt;"&amp;B268)</f>
        <v>0</v>
      </c>
      <c r="I268" s="53">
        <f>+SUMIF(Rohdaten!$B$1:'Rohdaten'!$B$65536,"&lt;"&amp;B268,Rohdaten!$B$1:'Rohdaten'!$B$65536)</f>
        <v>0</v>
      </c>
      <c r="K268" s="45"/>
      <c r="L268" s="45"/>
      <c r="N268" s="69"/>
    </row>
    <row r="269" spans="1:14" x14ac:dyDescent="0.2">
      <c r="A269" s="56">
        <f t="shared" si="15"/>
        <v>0.01</v>
      </c>
      <c r="B269" s="68"/>
      <c r="C269" s="57">
        <f>+IF(H269-SUM(C$2:C268)&gt;0,H269-SUM(C$2:C268),0)</f>
        <v>0</v>
      </c>
      <c r="D269" s="58">
        <f t="shared" si="16"/>
        <v>0</v>
      </c>
      <c r="E269" s="59">
        <f>+IF(C269=0,0,I269-SUM(E$2:E268))</f>
        <v>0</v>
      </c>
      <c r="F269" s="60">
        <f t="shared" si="14"/>
        <v>0</v>
      </c>
      <c r="H269" s="52">
        <f>+COUNTIF(Rohdaten!$B$1:'Rohdaten'!$B$65536,"&lt;"&amp;B269)</f>
        <v>0</v>
      </c>
      <c r="I269" s="53">
        <f>+SUMIF(Rohdaten!$B$1:'Rohdaten'!$B$65536,"&lt;"&amp;B269,Rohdaten!$B$1:'Rohdaten'!$B$65536)</f>
        <v>0</v>
      </c>
      <c r="K269" s="45"/>
      <c r="L269" s="45"/>
      <c r="N269" s="69"/>
    </row>
    <row r="270" spans="1:14" x14ac:dyDescent="0.2">
      <c r="A270" s="56">
        <f t="shared" si="15"/>
        <v>0.01</v>
      </c>
      <c r="B270" s="68"/>
      <c r="C270" s="57">
        <f>+IF(H270-SUM(C$2:C269)&gt;0,H270-SUM(C$2:C269),0)</f>
        <v>0</v>
      </c>
      <c r="D270" s="58">
        <f t="shared" si="16"/>
        <v>0</v>
      </c>
      <c r="E270" s="59">
        <f>+IF(C270=0,0,I270-SUM(E$2:E269))</f>
        <v>0</v>
      </c>
      <c r="F270" s="60">
        <f t="shared" si="14"/>
        <v>0</v>
      </c>
      <c r="H270" s="52">
        <f>+COUNTIF(Rohdaten!$B$1:'Rohdaten'!$B$65536,"&lt;"&amp;B270)</f>
        <v>0</v>
      </c>
      <c r="I270" s="53">
        <f>+SUMIF(Rohdaten!$B$1:'Rohdaten'!$B$65536,"&lt;"&amp;B270,Rohdaten!$B$1:'Rohdaten'!$B$65536)</f>
        <v>0</v>
      </c>
      <c r="K270" s="45"/>
      <c r="L270" s="45"/>
      <c r="N270" s="69"/>
    </row>
    <row r="271" spans="1:14" x14ac:dyDescent="0.2">
      <c r="A271" s="56">
        <f t="shared" si="15"/>
        <v>0.01</v>
      </c>
      <c r="B271" s="68"/>
      <c r="C271" s="57">
        <f>+IF(H271-SUM(C$2:C270)&gt;0,H271-SUM(C$2:C270),0)</f>
        <v>0</v>
      </c>
      <c r="D271" s="58">
        <f t="shared" si="16"/>
        <v>0</v>
      </c>
      <c r="E271" s="59">
        <f>+IF(C271=0,0,I271-SUM(E$2:E270))</f>
        <v>0</v>
      </c>
      <c r="F271" s="60">
        <f t="shared" si="14"/>
        <v>0</v>
      </c>
      <c r="H271" s="52">
        <f>+COUNTIF(Rohdaten!$B$1:'Rohdaten'!$B$65536,"&lt;"&amp;B271)</f>
        <v>0</v>
      </c>
      <c r="I271" s="53">
        <f>+SUMIF(Rohdaten!$B$1:'Rohdaten'!$B$65536,"&lt;"&amp;B271,Rohdaten!$B$1:'Rohdaten'!$B$65536)</f>
        <v>0</v>
      </c>
      <c r="K271" s="45"/>
      <c r="L271" s="45"/>
      <c r="N271" s="69"/>
    </row>
    <row r="272" spans="1:14" x14ac:dyDescent="0.2">
      <c r="A272" s="56">
        <f t="shared" si="15"/>
        <v>0.01</v>
      </c>
      <c r="B272" s="68"/>
      <c r="C272" s="57">
        <f>+IF(H272-SUM(C$2:C271)&gt;0,H272-SUM(C$2:C271),0)</f>
        <v>0</v>
      </c>
      <c r="D272" s="58">
        <f t="shared" si="16"/>
        <v>0</v>
      </c>
      <c r="E272" s="59">
        <f>+IF(C272=0,0,I272-SUM(E$2:E271))</f>
        <v>0</v>
      </c>
      <c r="F272" s="60">
        <f t="shared" si="14"/>
        <v>0</v>
      </c>
      <c r="H272" s="52">
        <f>+COUNTIF(Rohdaten!$B$1:'Rohdaten'!$B$65536,"&lt;"&amp;B272)</f>
        <v>0</v>
      </c>
      <c r="I272" s="53">
        <f>+SUMIF(Rohdaten!$B$1:'Rohdaten'!$B$65536,"&lt;"&amp;B272,Rohdaten!$B$1:'Rohdaten'!$B$65536)</f>
        <v>0</v>
      </c>
      <c r="K272" s="45"/>
      <c r="L272" s="45"/>
      <c r="N272" s="69"/>
    </row>
    <row r="273" spans="1:14" x14ac:dyDescent="0.2">
      <c r="A273" s="56">
        <f t="shared" si="15"/>
        <v>0.01</v>
      </c>
      <c r="B273" s="68"/>
      <c r="C273" s="57">
        <f>+IF(H273-SUM(C$2:C272)&gt;0,H273-SUM(C$2:C272),0)</f>
        <v>0</v>
      </c>
      <c r="D273" s="58">
        <f t="shared" si="16"/>
        <v>0</v>
      </c>
      <c r="E273" s="59">
        <f>+IF(C273=0,0,I273-SUM(E$2:E272))</f>
        <v>0</v>
      </c>
      <c r="F273" s="60">
        <f t="shared" si="14"/>
        <v>0</v>
      </c>
      <c r="H273" s="52">
        <f>+COUNTIF(Rohdaten!$B$1:'Rohdaten'!$B$65536,"&lt;"&amp;B273)</f>
        <v>0</v>
      </c>
      <c r="I273" s="53">
        <f>+SUMIF(Rohdaten!$B$1:'Rohdaten'!$B$65536,"&lt;"&amp;B273,Rohdaten!$B$1:'Rohdaten'!$B$65536)</f>
        <v>0</v>
      </c>
      <c r="K273" s="45"/>
      <c r="L273" s="45"/>
      <c r="N273" s="69"/>
    </row>
    <row r="274" spans="1:14" x14ac:dyDescent="0.2">
      <c r="A274" s="56">
        <f t="shared" si="15"/>
        <v>0.01</v>
      </c>
      <c r="B274" s="68"/>
      <c r="C274" s="57">
        <f>+IF(H274-SUM(C$2:C273)&gt;0,H274-SUM(C$2:C273),0)</f>
        <v>0</v>
      </c>
      <c r="D274" s="58">
        <f t="shared" si="16"/>
        <v>0</v>
      </c>
      <c r="E274" s="59">
        <f>+IF(C274=0,0,I274-SUM(E$2:E273))</f>
        <v>0</v>
      </c>
      <c r="F274" s="60">
        <f t="shared" si="14"/>
        <v>0</v>
      </c>
      <c r="H274" s="52">
        <f>+COUNTIF(Rohdaten!$B$1:'Rohdaten'!$B$65536,"&lt;"&amp;B274)</f>
        <v>0</v>
      </c>
      <c r="I274" s="53">
        <f>+SUMIF(Rohdaten!$B$1:'Rohdaten'!$B$65536,"&lt;"&amp;B274,Rohdaten!$B$1:'Rohdaten'!$B$65536)</f>
        <v>0</v>
      </c>
      <c r="K274" s="45"/>
      <c r="L274" s="45"/>
      <c r="N274" s="69"/>
    </row>
    <row r="275" spans="1:14" x14ac:dyDescent="0.2">
      <c r="A275" s="56">
        <f t="shared" si="15"/>
        <v>0.01</v>
      </c>
      <c r="B275" s="68"/>
      <c r="C275" s="57">
        <f>+IF(H275-SUM(C$2:C274)&gt;0,H275-SUM(C$2:C274),0)</f>
        <v>0</v>
      </c>
      <c r="D275" s="58">
        <f t="shared" si="16"/>
        <v>0</v>
      </c>
      <c r="E275" s="59">
        <f>+IF(C275=0,0,I275-SUM(E$2:E274))</f>
        <v>0</v>
      </c>
      <c r="F275" s="60">
        <f t="shared" si="14"/>
        <v>0</v>
      </c>
      <c r="H275" s="52">
        <f>+COUNTIF(Rohdaten!$B$1:'Rohdaten'!$B$65536,"&lt;"&amp;B275)</f>
        <v>0</v>
      </c>
      <c r="I275" s="53">
        <f>+SUMIF(Rohdaten!$B$1:'Rohdaten'!$B$65536,"&lt;"&amp;B275,Rohdaten!$B$1:'Rohdaten'!$B$65536)</f>
        <v>0</v>
      </c>
      <c r="K275" s="45"/>
      <c r="L275" s="45"/>
      <c r="N275" s="69"/>
    </row>
    <row r="276" spans="1:14" x14ac:dyDescent="0.2">
      <c r="A276" s="56">
        <f t="shared" si="15"/>
        <v>0.01</v>
      </c>
      <c r="B276" s="68"/>
      <c r="C276" s="57">
        <f>+IF(H276-SUM(C$2:C275)&gt;0,H276-SUM(C$2:C275),0)</f>
        <v>0</v>
      </c>
      <c r="D276" s="58">
        <f t="shared" si="16"/>
        <v>0</v>
      </c>
      <c r="E276" s="59">
        <f>+IF(C276=0,0,I276-SUM(E$2:E275))</f>
        <v>0</v>
      </c>
      <c r="F276" s="60">
        <f t="shared" si="14"/>
        <v>0</v>
      </c>
      <c r="H276" s="52">
        <f>+COUNTIF(Rohdaten!$B$1:'Rohdaten'!$B$65536,"&lt;"&amp;B276)</f>
        <v>0</v>
      </c>
      <c r="I276" s="53">
        <f>+SUMIF(Rohdaten!$B$1:'Rohdaten'!$B$65536,"&lt;"&amp;B276,Rohdaten!$B$1:'Rohdaten'!$B$65536)</f>
        <v>0</v>
      </c>
      <c r="K276" s="45"/>
      <c r="L276" s="45"/>
      <c r="N276" s="69"/>
    </row>
    <row r="277" spans="1:14" x14ac:dyDescent="0.2">
      <c r="A277" s="56">
        <f t="shared" si="15"/>
        <v>0.01</v>
      </c>
      <c r="B277" s="68"/>
      <c r="C277" s="57">
        <f>+IF(H277-SUM(C$2:C276)&gt;0,H277-SUM(C$2:C276),0)</f>
        <v>0</v>
      </c>
      <c r="D277" s="58">
        <f t="shared" si="16"/>
        <v>0</v>
      </c>
      <c r="E277" s="59">
        <f>+IF(C277=0,0,I277-SUM(E$2:E276))</f>
        <v>0</v>
      </c>
      <c r="F277" s="60">
        <f t="shared" si="14"/>
        <v>0</v>
      </c>
      <c r="H277" s="52">
        <f>+COUNTIF(Rohdaten!$B$1:'Rohdaten'!$B$65536,"&lt;"&amp;B277)</f>
        <v>0</v>
      </c>
      <c r="I277" s="53">
        <f>+SUMIF(Rohdaten!$B$1:'Rohdaten'!$B$65536,"&lt;"&amp;B277,Rohdaten!$B$1:'Rohdaten'!$B$65536)</f>
        <v>0</v>
      </c>
      <c r="K277" s="45"/>
      <c r="L277" s="45"/>
      <c r="N277" s="69"/>
    </row>
    <row r="278" spans="1:14" x14ac:dyDescent="0.2">
      <c r="A278" s="56">
        <f t="shared" si="15"/>
        <v>0.01</v>
      </c>
      <c r="B278" s="68"/>
      <c r="C278" s="57">
        <f>+IF(H278-SUM(C$2:C277)&gt;0,H278-SUM(C$2:C277),0)</f>
        <v>0</v>
      </c>
      <c r="D278" s="58">
        <f t="shared" si="16"/>
        <v>0</v>
      </c>
      <c r="E278" s="59">
        <f>+IF(C278=0,0,I278-SUM(E$2:E277))</f>
        <v>0</v>
      </c>
      <c r="F278" s="60">
        <f t="shared" si="14"/>
        <v>0</v>
      </c>
      <c r="H278" s="52">
        <f>+COUNTIF(Rohdaten!$B$1:'Rohdaten'!$B$65536,"&lt;"&amp;B278)</f>
        <v>0</v>
      </c>
      <c r="I278" s="53">
        <f>+SUMIF(Rohdaten!$B$1:'Rohdaten'!$B$65536,"&lt;"&amp;B278,Rohdaten!$B$1:'Rohdaten'!$B$65536)</f>
        <v>0</v>
      </c>
      <c r="K278" s="45"/>
      <c r="L278" s="45"/>
      <c r="N278" s="69"/>
    </row>
    <row r="279" spans="1:14" x14ac:dyDescent="0.2">
      <c r="A279" s="56">
        <f t="shared" si="15"/>
        <v>0.01</v>
      </c>
      <c r="B279" s="68"/>
      <c r="C279" s="57">
        <f>+IF(H279-SUM(C$2:C278)&gt;0,H279-SUM(C$2:C278),0)</f>
        <v>0</v>
      </c>
      <c r="D279" s="58">
        <f t="shared" si="16"/>
        <v>0</v>
      </c>
      <c r="E279" s="59">
        <f>+IF(C279=0,0,I279-SUM(E$2:E278))</f>
        <v>0</v>
      </c>
      <c r="F279" s="60">
        <f t="shared" si="14"/>
        <v>0</v>
      </c>
      <c r="H279" s="52">
        <f>+COUNTIF(Rohdaten!$B$1:'Rohdaten'!$B$65536,"&lt;"&amp;B279)</f>
        <v>0</v>
      </c>
      <c r="I279" s="53">
        <f>+SUMIF(Rohdaten!$B$1:'Rohdaten'!$B$65536,"&lt;"&amp;B279,Rohdaten!$B$1:'Rohdaten'!$B$65536)</f>
        <v>0</v>
      </c>
      <c r="K279" s="45"/>
      <c r="L279" s="45"/>
      <c r="N279" s="69"/>
    </row>
    <row r="280" spans="1:14" x14ac:dyDescent="0.2">
      <c r="A280" s="56">
        <f t="shared" si="15"/>
        <v>0.01</v>
      </c>
      <c r="B280" s="68"/>
      <c r="C280" s="57">
        <f>+IF(H280-SUM(C$2:C279)&gt;0,H280-SUM(C$2:C279),0)</f>
        <v>0</v>
      </c>
      <c r="D280" s="58">
        <f t="shared" si="16"/>
        <v>0</v>
      </c>
      <c r="E280" s="59">
        <f>+IF(C280=0,0,I280-SUM(E$2:E279))</f>
        <v>0</v>
      </c>
      <c r="F280" s="60">
        <f t="shared" si="14"/>
        <v>0</v>
      </c>
      <c r="H280" s="52">
        <f>+COUNTIF(Rohdaten!$B$1:'Rohdaten'!$B$65536,"&lt;"&amp;B280)</f>
        <v>0</v>
      </c>
      <c r="I280" s="53">
        <f>+SUMIF(Rohdaten!$B$1:'Rohdaten'!$B$65536,"&lt;"&amp;B280,Rohdaten!$B$1:'Rohdaten'!$B$65536)</f>
        <v>0</v>
      </c>
      <c r="K280" s="45"/>
      <c r="L280" s="45"/>
      <c r="N280" s="69"/>
    </row>
    <row r="281" spans="1:14" x14ac:dyDescent="0.2">
      <c r="A281" s="56">
        <f t="shared" si="15"/>
        <v>0.01</v>
      </c>
      <c r="B281" s="68"/>
      <c r="C281" s="57">
        <f>+IF(H281-SUM(C$2:C280)&gt;0,H281-SUM(C$2:C280),0)</f>
        <v>0</v>
      </c>
      <c r="D281" s="58">
        <f t="shared" si="16"/>
        <v>0</v>
      </c>
      <c r="E281" s="59">
        <f>+IF(C281=0,0,I281-SUM(E$2:E280))</f>
        <v>0</v>
      </c>
      <c r="F281" s="60">
        <f t="shared" si="14"/>
        <v>0</v>
      </c>
      <c r="H281" s="52">
        <f>+COUNTIF(Rohdaten!$B$1:'Rohdaten'!$B$65536,"&lt;"&amp;B281)</f>
        <v>0</v>
      </c>
      <c r="I281" s="53">
        <f>+SUMIF(Rohdaten!$B$1:'Rohdaten'!$B$65536,"&lt;"&amp;B281,Rohdaten!$B$1:'Rohdaten'!$B$65536)</f>
        <v>0</v>
      </c>
      <c r="K281" s="45"/>
      <c r="L281" s="45"/>
      <c r="N281" s="69"/>
    </row>
    <row r="282" spans="1:14" x14ac:dyDescent="0.2">
      <c r="A282" s="56">
        <f t="shared" si="15"/>
        <v>0.01</v>
      </c>
      <c r="B282" s="68"/>
      <c r="C282" s="57">
        <f>+IF(H282-SUM(C$2:C281)&gt;0,H282-SUM(C$2:C281),0)</f>
        <v>0</v>
      </c>
      <c r="D282" s="58">
        <f t="shared" si="16"/>
        <v>0</v>
      </c>
      <c r="E282" s="59">
        <f>+IF(C282=0,0,I282-SUM(E$2:E281))</f>
        <v>0</v>
      </c>
      <c r="F282" s="60">
        <f t="shared" si="14"/>
        <v>0</v>
      </c>
      <c r="H282" s="52">
        <f>+COUNTIF(Rohdaten!$B$1:'Rohdaten'!$B$65536,"&lt;"&amp;B282)</f>
        <v>0</v>
      </c>
      <c r="I282" s="53">
        <f>+SUMIF(Rohdaten!$B$1:'Rohdaten'!$B$65536,"&lt;"&amp;B282,Rohdaten!$B$1:'Rohdaten'!$B$65536)</f>
        <v>0</v>
      </c>
      <c r="K282" s="45"/>
      <c r="L282" s="45"/>
      <c r="N282" s="69"/>
    </row>
    <row r="283" spans="1:14" x14ac:dyDescent="0.2">
      <c r="A283" s="56">
        <f t="shared" si="15"/>
        <v>0.01</v>
      </c>
      <c r="B283" s="68"/>
      <c r="C283" s="57">
        <f>+IF(H283-SUM(C$2:C282)&gt;0,H283-SUM(C$2:C282),0)</f>
        <v>0</v>
      </c>
      <c r="D283" s="58">
        <f t="shared" si="16"/>
        <v>0</v>
      </c>
      <c r="E283" s="59">
        <f>+IF(C283=0,0,I283-SUM(E$2:E282))</f>
        <v>0</v>
      </c>
      <c r="F283" s="60">
        <f t="shared" si="14"/>
        <v>0</v>
      </c>
      <c r="H283" s="52">
        <f>+COUNTIF(Rohdaten!$B$1:'Rohdaten'!$B$65536,"&lt;"&amp;B283)</f>
        <v>0</v>
      </c>
      <c r="I283" s="53">
        <f>+SUMIF(Rohdaten!$B$1:'Rohdaten'!$B$65536,"&lt;"&amp;B283,Rohdaten!$B$1:'Rohdaten'!$B$65536)</f>
        <v>0</v>
      </c>
      <c r="K283" s="45"/>
      <c r="L283" s="45"/>
      <c r="N283" s="69"/>
    </row>
    <row r="284" spans="1:14" x14ac:dyDescent="0.2">
      <c r="A284" s="56">
        <f t="shared" si="15"/>
        <v>0.01</v>
      </c>
      <c r="B284" s="68"/>
      <c r="C284" s="57">
        <f>+IF(H284-SUM(C$2:C283)&gt;0,H284-SUM(C$2:C283),0)</f>
        <v>0</v>
      </c>
      <c r="D284" s="58">
        <f t="shared" si="16"/>
        <v>0</v>
      </c>
      <c r="E284" s="59">
        <f>+IF(C284=0,0,I284-SUM(E$2:E283))</f>
        <v>0</v>
      </c>
      <c r="F284" s="60">
        <f t="shared" si="14"/>
        <v>0</v>
      </c>
      <c r="H284" s="52">
        <f>+COUNTIF(Rohdaten!$B$1:'Rohdaten'!$B$65536,"&lt;"&amp;B284)</f>
        <v>0</v>
      </c>
      <c r="I284" s="53">
        <f>+SUMIF(Rohdaten!$B$1:'Rohdaten'!$B$65536,"&lt;"&amp;B284,Rohdaten!$B$1:'Rohdaten'!$B$65536)</f>
        <v>0</v>
      </c>
      <c r="K284" s="45"/>
      <c r="L284" s="45"/>
      <c r="N284" s="69"/>
    </row>
    <row r="285" spans="1:14" x14ac:dyDescent="0.2">
      <c r="A285" s="56">
        <f t="shared" si="15"/>
        <v>0.01</v>
      </c>
      <c r="B285" s="68"/>
      <c r="C285" s="57">
        <f>+IF(H285-SUM(C$2:C284)&gt;0,H285-SUM(C$2:C284),0)</f>
        <v>0</v>
      </c>
      <c r="D285" s="58">
        <f t="shared" si="16"/>
        <v>0</v>
      </c>
      <c r="E285" s="59">
        <f>+IF(C285=0,0,I285-SUM(E$2:E284))</f>
        <v>0</v>
      </c>
      <c r="F285" s="60">
        <f t="shared" si="14"/>
        <v>0</v>
      </c>
      <c r="H285" s="52">
        <f>+COUNTIF(Rohdaten!$B$1:'Rohdaten'!$B$65536,"&lt;"&amp;B285)</f>
        <v>0</v>
      </c>
      <c r="I285" s="53">
        <f>+SUMIF(Rohdaten!$B$1:'Rohdaten'!$B$65536,"&lt;"&amp;B285,Rohdaten!$B$1:'Rohdaten'!$B$65536)</f>
        <v>0</v>
      </c>
      <c r="K285" s="45"/>
      <c r="L285" s="45"/>
      <c r="N285" s="69"/>
    </row>
    <row r="286" spans="1:14" x14ac:dyDescent="0.2">
      <c r="A286" s="56">
        <f t="shared" si="15"/>
        <v>0.01</v>
      </c>
      <c r="B286" s="68"/>
      <c r="C286" s="57">
        <f>+IF(H286-SUM(C$2:C285)&gt;0,H286-SUM(C$2:C285),0)</f>
        <v>0</v>
      </c>
      <c r="D286" s="58">
        <f t="shared" si="16"/>
        <v>0</v>
      </c>
      <c r="E286" s="59">
        <f>+IF(C286=0,0,I286-SUM(E$2:E285))</f>
        <v>0</v>
      </c>
      <c r="F286" s="60">
        <f t="shared" si="14"/>
        <v>0</v>
      </c>
      <c r="H286" s="52">
        <f>+COUNTIF(Rohdaten!$B$1:'Rohdaten'!$B$65536,"&lt;"&amp;B286)</f>
        <v>0</v>
      </c>
      <c r="I286" s="53">
        <f>+SUMIF(Rohdaten!$B$1:'Rohdaten'!$B$65536,"&lt;"&amp;B286,Rohdaten!$B$1:'Rohdaten'!$B$65536)</f>
        <v>0</v>
      </c>
      <c r="K286" s="45"/>
      <c r="L286" s="45"/>
      <c r="N286" s="69"/>
    </row>
    <row r="287" spans="1:14" x14ac:dyDescent="0.2">
      <c r="A287" s="56">
        <f t="shared" si="15"/>
        <v>0.01</v>
      </c>
      <c r="B287" s="68"/>
      <c r="C287" s="57">
        <f>+IF(H287-SUM(C$2:C286)&gt;0,H287-SUM(C$2:C286),0)</f>
        <v>0</v>
      </c>
      <c r="D287" s="58">
        <f t="shared" si="16"/>
        <v>0</v>
      </c>
      <c r="E287" s="59">
        <f>+IF(C287=0,0,I287-SUM(E$2:E286))</f>
        <v>0</v>
      </c>
      <c r="F287" s="60">
        <f t="shared" si="14"/>
        <v>0</v>
      </c>
      <c r="H287" s="52">
        <f>+COUNTIF(Rohdaten!$B$1:'Rohdaten'!$B$65536,"&lt;"&amp;B287)</f>
        <v>0</v>
      </c>
      <c r="I287" s="53">
        <f>+SUMIF(Rohdaten!$B$1:'Rohdaten'!$B$65536,"&lt;"&amp;B287,Rohdaten!$B$1:'Rohdaten'!$B$65536)</f>
        <v>0</v>
      </c>
      <c r="K287" s="45"/>
      <c r="L287" s="45"/>
      <c r="N287" s="69"/>
    </row>
    <row r="288" spans="1:14" x14ac:dyDescent="0.2">
      <c r="A288" s="56">
        <f t="shared" si="15"/>
        <v>0.01</v>
      </c>
      <c r="B288" s="68"/>
      <c r="C288" s="57">
        <f>+IF(H288-SUM(C$2:C287)&gt;0,H288-SUM(C$2:C287),0)</f>
        <v>0</v>
      </c>
      <c r="D288" s="58">
        <f t="shared" si="16"/>
        <v>0</v>
      </c>
      <c r="E288" s="59">
        <f>+IF(C288=0,0,I288-SUM(E$2:E287))</f>
        <v>0</v>
      </c>
      <c r="F288" s="60">
        <f t="shared" si="14"/>
        <v>0</v>
      </c>
      <c r="H288" s="52">
        <f>+COUNTIF(Rohdaten!$B$1:'Rohdaten'!$B$65536,"&lt;"&amp;B288)</f>
        <v>0</v>
      </c>
      <c r="I288" s="53">
        <f>+SUMIF(Rohdaten!$B$1:'Rohdaten'!$B$65536,"&lt;"&amp;B288,Rohdaten!$B$1:'Rohdaten'!$B$65536)</f>
        <v>0</v>
      </c>
      <c r="K288" s="45"/>
      <c r="L288" s="45"/>
      <c r="N288" s="69"/>
    </row>
    <row r="289" spans="1:14" x14ac:dyDescent="0.2">
      <c r="A289" s="56">
        <f t="shared" si="15"/>
        <v>0.01</v>
      </c>
      <c r="B289" s="68"/>
      <c r="C289" s="57">
        <f>+IF(H289-SUM(C$2:C288)&gt;0,H289-SUM(C$2:C288),0)</f>
        <v>0</v>
      </c>
      <c r="D289" s="58">
        <f t="shared" si="16"/>
        <v>0</v>
      </c>
      <c r="E289" s="59">
        <f>+IF(C289=0,0,I289-SUM(E$2:E288))</f>
        <v>0</v>
      </c>
      <c r="F289" s="60">
        <f t="shared" si="14"/>
        <v>0</v>
      </c>
      <c r="H289" s="52">
        <f>+COUNTIF(Rohdaten!$B$1:'Rohdaten'!$B$65536,"&lt;"&amp;B289)</f>
        <v>0</v>
      </c>
      <c r="I289" s="53">
        <f>+SUMIF(Rohdaten!$B$1:'Rohdaten'!$B$65536,"&lt;"&amp;B289,Rohdaten!$B$1:'Rohdaten'!$B$65536)</f>
        <v>0</v>
      </c>
      <c r="K289" s="45"/>
      <c r="L289" s="45"/>
      <c r="N289" s="69"/>
    </row>
    <row r="290" spans="1:14" x14ac:dyDescent="0.2">
      <c r="A290" s="56">
        <f t="shared" si="15"/>
        <v>0.01</v>
      </c>
      <c r="B290" s="68"/>
      <c r="C290" s="57">
        <f>+IF(H290-SUM(C$2:C289)&gt;0,H290-SUM(C$2:C289),0)</f>
        <v>0</v>
      </c>
      <c r="D290" s="58">
        <f t="shared" si="16"/>
        <v>0</v>
      </c>
      <c r="E290" s="59">
        <f>+IF(C290=0,0,I290-SUM(E$2:E289))</f>
        <v>0</v>
      </c>
      <c r="F290" s="60">
        <f t="shared" si="14"/>
        <v>0</v>
      </c>
      <c r="H290" s="52">
        <f>+COUNTIF(Rohdaten!$B$1:'Rohdaten'!$B$65536,"&lt;"&amp;B290)</f>
        <v>0</v>
      </c>
      <c r="I290" s="53">
        <f>+SUMIF(Rohdaten!$B$1:'Rohdaten'!$B$65536,"&lt;"&amp;B290,Rohdaten!$B$1:'Rohdaten'!$B$65536)</f>
        <v>0</v>
      </c>
      <c r="K290" s="45"/>
      <c r="L290" s="45"/>
      <c r="N290" s="69"/>
    </row>
    <row r="291" spans="1:14" x14ac:dyDescent="0.2">
      <c r="A291" s="56">
        <f t="shared" si="15"/>
        <v>0.01</v>
      </c>
      <c r="B291" s="68"/>
      <c r="C291" s="57">
        <f>+IF(H291-SUM(C$2:C290)&gt;0,H291-SUM(C$2:C290),0)</f>
        <v>0</v>
      </c>
      <c r="D291" s="58">
        <f t="shared" si="16"/>
        <v>0</v>
      </c>
      <c r="E291" s="59">
        <f>+IF(C291=0,0,I291-SUM(E$2:E290))</f>
        <v>0</v>
      </c>
      <c r="F291" s="60">
        <f t="shared" si="14"/>
        <v>0</v>
      </c>
      <c r="H291" s="52">
        <f>+COUNTIF(Rohdaten!$B$1:'Rohdaten'!$B$65536,"&lt;"&amp;B291)</f>
        <v>0</v>
      </c>
      <c r="I291" s="53">
        <f>+SUMIF(Rohdaten!$B$1:'Rohdaten'!$B$65536,"&lt;"&amp;B291,Rohdaten!$B$1:'Rohdaten'!$B$65536)</f>
        <v>0</v>
      </c>
      <c r="K291" s="45"/>
      <c r="L291" s="45"/>
      <c r="N291" s="69"/>
    </row>
    <row r="292" spans="1:14" x14ac:dyDescent="0.2">
      <c r="A292" s="56">
        <f t="shared" si="15"/>
        <v>0.01</v>
      </c>
      <c r="B292" s="68"/>
      <c r="C292" s="57">
        <f>+IF(H292-SUM(C$2:C291)&gt;0,H292-SUM(C$2:C291),0)</f>
        <v>0</v>
      </c>
      <c r="D292" s="58">
        <f t="shared" si="16"/>
        <v>0</v>
      </c>
      <c r="E292" s="59">
        <f>+IF(C292=0,0,I292-SUM(E$2:E291))</f>
        <v>0</v>
      </c>
      <c r="F292" s="60">
        <f t="shared" si="14"/>
        <v>0</v>
      </c>
      <c r="H292" s="52">
        <f>+COUNTIF(Rohdaten!$B$1:'Rohdaten'!$B$65536,"&lt;"&amp;B292)</f>
        <v>0</v>
      </c>
      <c r="I292" s="53">
        <f>+SUMIF(Rohdaten!$B$1:'Rohdaten'!$B$65536,"&lt;"&amp;B292,Rohdaten!$B$1:'Rohdaten'!$B$65536)</f>
        <v>0</v>
      </c>
      <c r="K292" s="45"/>
      <c r="L292" s="45"/>
      <c r="N292" s="69"/>
    </row>
    <row r="293" spans="1:14" x14ac:dyDescent="0.2">
      <c r="A293" s="56">
        <f t="shared" si="15"/>
        <v>0.01</v>
      </c>
      <c r="B293" s="68"/>
      <c r="C293" s="57">
        <f>+IF(H293-SUM(C$2:C292)&gt;0,H293-SUM(C$2:C292),0)</f>
        <v>0</v>
      </c>
      <c r="D293" s="58">
        <f t="shared" si="16"/>
        <v>0</v>
      </c>
      <c r="E293" s="59">
        <f>+IF(C293=0,0,I293-SUM(E$2:E292))</f>
        <v>0</v>
      </c>
      <c r="F293" s="60">
        <f t="shared" si="14"/>
        <v>0</v>
      </c>
      <c r="H293" s="52">
        <f>+COUNTIF(Rohdaten!$B$1:'Rohdaten'!$B$65536,"&lt;"&amp;B293)</f>
        <v>0</v>
      </c>
      <c r="I293" s="53">
        <f>+SUMIF(Rohdaten!$B$1:'Rohdaten'!$B$65536,"&lt;"&amp;B293,Rohdaten!$B$1:'Rohdaten'!$B$65536)</f>
        <v>0</v>
      </c>
      <c r="K293" s="45"/>
      <c r="L293" s="45"/>
      <c r="N293" s="69"/>
    </row>
    <row r="294" spans="1:14" x14ac:dyDescent="0.2">
      <c r="A294" s="56">
        <f t="shared" si="15"/>
        <v>0.01</v>
      </c>
      <c r="B294" s="68"/>
      <c r="C294" s="57">
        <f>+IF(H294-SUM(C$2:C293)&gt;0,H294-SUM(C$2:C293),0)</f>
        <v>0</v>
      </c>
      <c r="D294" s="58">
        <f t="shared" si="16"/>
        <v>0</v>
      </c>
      <c r="E294" s="59">
        <f>+IF(C294=0,0,I294-SUM(E$2:E293))</f>
        <v>0</v>
      </c>
      <c r="F294" s="60">
        <f t="shared" si="14"/>
        <v>0</v>
      </c>
      <c r="H294" s="52">
        <f>+COUNTIF(Rohdaten!$B$1:'Rohdaten'!$B$65536,"&lt;"&amp;B294)</f>
        <v>0</v>
      </c>
      <c r="I294" s="53">
        <f>+SUMIF(Rohdaten!$B$1:'Rohdaten'!$B$65536,"&lt;"&amp;B294,Rohdaten!$B$1:'Rohdaten'!$B$65536)</f>
        <v>0</v>
      </c>
      <c r="K294" s="45"/>
      <c r="L294" s="45"/>
      <c r="N294" s="69"/>
    </row>
    <row r="295" spans="1:14" x14ac:dyDescent="0.2">
      <c r="A295" s="56">
        <f t="shared" si="15"/>
        <v>0.01</v>
      </c>
      <c r="B295" s="68"/>
      <c r="C295" s="57">
        <f>+IF(H295-SUM(C$2:C294)&gt;0,H295-SUM(C$2:C294),0)</f>
        <v>0</v>
      </c>
      <c r="D295" s="58">
        <f t="shared" si="16"/>
        <v>0</v>
      </c>
      <c r="E295" s="59">
        <f>+IF(C295=0,0,I295-SUM(E$2:E294))</f>
        <v>0</v>
      </c>
      <c r="F295" s="60">
        <f t="shared" si="14"/>
        <v>0</v>
      </c>
      <c r="H295" s="52">
        <f>+COUNTIF(Rohdaten!$B$1:'Rohdaten'!$B$65536,"&lt;"&amp;B295)</f>
        <v>0</v>
      </c>
      <c r="I295" s="53">
        <f>+SUMIF(Rohdaten!$B$1:'Rohdaten'!$B$65536,"&lt;"&amp;B295,Rohdaten!$B$1:'Rohdaten'!$B$65536)</f>
        <v>0</v>
      </c>
      <c r="K295" s="45"/>
      <c r="L295" s="45"/>
      <c r="N295" s="69"/>
    </row>
    <row r="296" spans="1:14" x14ac:dyDescent="0.2">
      <c r="A296" s="56">
        <f t="shared" si="15"/>
        <v>0.01</v>
      </c>
      <c r="B296" s="68"/>
      <c r="C296" s="57">
        <f>+IF(H296-SUM(C$2:C295)&gt;0,H296-SUM(C$2:C295),0)</f>
        <v>0</v>
      </c>
      <c r="D296" s="58">
        <f t="shared" si="16"/>
        <v>0</v>
      </c>
      <c r="E296" s="59">
        <f>+IF(C296=0,0,I296-SUM(E$2:E295))</f>
        <v>0</v>
      </c>
      <c r="F296" s="60">
        <f t="shared" si="14"/>
        <v>0</v>
      </c>
      <c r="H296" s="52">
        <f>+COUNTIF(Rohdaten!$B$1:'Rohdaten'!$B$65536,"&lt;"&amp;B296)</f>
        <v>0</v>
      </c>
      <c r="I296" s="53">
        <f>+SUMIF(Rohdaten!$B$1:'Rohdaten'!$B$65536,"&lt;"&amp;B296,Rohdaten!$B$1:'Rohdaten'!$B$65536)</f>
        <v>0</v>
      </c>
      <c r="K296" s="45"/>
      <c r="L296" s="45"/>
      <c r="N296" s="69"/>
    </row>
    <row r="297" spans="1:14" x14ac:dyDescent="0.2">
      <c r="A297" s="56">
        <f t="shared" si="15"/>
        <v>0.01</v>
      </c>
      <c r="B297" s="68"/>
      <c r="C297" s="57">
        <f>+IF(H297-SUM(C$2:C296)&gt;0,H297-SUM(C$2:C296),0)</f>
        <v>0</v>
      </c>
      <c r="D297" s="58">
        <f t="shared" si="16"/>
        <v>0</v>
      </c>
      <c r="E297" s="59">
        <f>+IF(C297=0,0,I297-SUM(E$2:E296))</f>
        <v>0</v>
      </c>
      <c r="F297" s="60">
        <f t="shared" si="14"/>
        <v>0</v>
      </c>
      <c r="H297" s="52">
        <f>+COUNTIF(Rohdaten!$B$1:'Rohdaten'!$B$65536,"&lt;"&amp;B297)</f>
        <v>0</v>
      </c>
      <c r="I297" s="53">
        <f>+SUMIF(Rohdaten!$B$1:'Rohdaten'!$B$65536,"&lt;"&amp;B297,Rohdaten!$B$1:'Rohdaten'!$B$65536)</f>
        <v>0</v>
      </c>
      <c r="K297" s="45"/>
      <c r="L297" s="45"/>
      <c r="N297" s="69"/>
    </row>
    <row r="298" spans="1:14" x14ac:dyDescent="0.2">
      <c r="A298" s="56">
        <f t="shared" si="15"/>
        <v>0.01</v>
      </c>
      <c r="B298" s="68"/>
      <c r="C298" s="57">
        <f>+IF(H298-SUM(C$2:C297)&gt;0,H298-SUM(C$2:C297),0)</f>
        <v>0</v>
      </c>
      <c r="D298" s="58">
        <f t="shared" si="16"/>
        <v>0</v>
      </c>
      <c r="E298" s="59">
        <f>+IF(C298=0,0,I298-SUM(E$2:E297))</f>
        <v>0</v>
      </c>
      <c r="F298" s="60">
        <f t="shared" si="14"/>
        <v>0</v>
      </c>
      <c r="H298" s="52">
        <f>+COUNTIF(Rohdaten!$B$1:'Rohdaten'!$B$65536,"&lt;"&amp;B298)</f>
        <v>0</v>
      </c>
      <c r="I298" s="53">
        <f>+SUMIF(Rohdaten!$B$1:'Rohdaten'!$B$65536,"&lt;"&amp;B298,Rohdaten!$B$1:'Rohdaten'!$B$65536)</f>
        <v>0</v>
      </c>
      <c r="K298" s="45"/>
      <c r="L298" s="45"/>
      <c r="N298" s="69"/>
    </row>
    <row r="299" spans="1:14" x14ac:dyDescent="0.2">
      <c r="A299" s="56">
        <f t="shared" si="15"/>
        <v>0.01</v>
      </c>
      <c r="B299" s="68"/>
      <c r="C299" s="57">
        <f>+IF(H299-SUM(C$2:C298)&gt;0,H299-SUM(C$2:C298),0)</f>
        <v>0</v>
      </c>
      <c r="D299" s="58">
        <f t="shared" si="16"/>
        <v>0</v>
      </c>
      <c r="E299" s="59">
        <f>+IF(C299=0,0,I299-SUM(E$2:E298))</f>
        <v>0</v>
      </c>
      <c r="F299" s="60">
        <f t="shared" si="14"/>
        <v>0</v>
      </c>
      <c r="H299" s="52">
        <f>+COUNTIF(Rohdaten!$B$1:'Rohdaten'!$B$65536,"&lt;"&amp;B299)</f>
        <v>0</v>
      </c>
      <c r="I299" s="53">
        <f>+SUMIF(Rohdaten!$B$1:'Rohdaten'!$B$65536,"&lt;"&amp;B299,Rohdaten!$B$1:'Rohdaten'!$B$65536)</f>
        <v>0</v>
      </c>
      <c r="K299" s="45"/>
      <c r="L299" s="45"/>
      <c r="N299" s="69"/>
    </row>
    <row r="300" spans="1:14" x14ac:dyDescent="0.2">
      <c r="A300" s="56">
        <f t="shared" si="15"/>
        <v>0.01</v>
      </c>
      <c r="B300" s="68"/>
      <c r="C300" s="57">
        <f>+IF(H300-SUM(C$2:C299)&gt;0,H300-SUM(C$2:C299),0)</f>
        <v>0</v>
      </c>
      <c r="D300" s="58">
        <f t="shared" si="16"/>
        <v>0</v>
      </c>
      <c r="E300" s="59">
        <f>+IF(C300=0,0,I300-SUM(E$2:E299))</f>
        <v>0</v>
      </c>
      <c r="F300" s="60">
        <f t="shared" si="14"/>
        <v>0</v>
      </c>
      <c r="H300" s="52">
        <f>+COUNTIF(Rohdaten!$B$1:'Rohdaten'!$B$65536,"&lt;"&amp;B300)</f>
        <v>0</v>
      </c>
      <c r="I300" s="53">
        <f>+SUMIF(Rohdaten!$B$1:'Rohdaten'!$B$65536,"&lt;"&amp;B300,Rohdaten!$B$1:'Rohdaten'!$B$65536)</f>
        <v>0</v>
      </c>
      <c r="K300" s="45"/>
      <c r="L300" s="45"/>
      <c r="N300" s="69"/>
    </row>
    <row r="301" spans="1:14" x14ac:dyDescent="0.2">
      <c r="A301" s="56">
        <f t="shared" si="15"/>
        <v>0.01</v>
      </c>
      <c r="B301" s="68"/>
      <c r="C301" s="57">
        <f>+IF(H301-SUM(C$2:C300)&gt;0,H301-SUM(C$2:C300),0)</f>
        <v>0</v>
      </c>
      <c r="D301" s="58">
        <f t="shared" si="16"/>
        <v>0</v>
      </c>
      <c r="E301" s="59">
        <f>+IF(C301=0,0,I301-SUM(E$2:E300))</f>
        <v>0</v>
      </c>
      <c r="F301" s="60">
        <f t="shared" si="14"/>
        <v>0</v>
      </c>
      <c r="H301" s="52">
        <f>+COUNTIF(Rohdaten!$B$1:'Rohdaten'!$B$65536,"&lt;"&amp;B301)</f>
        <v>0</v>
      </c>
      <c r="I301" s="53">
        <f>+SUMIF(Rohdaten!$B$1:'Rohdaten'!$B$65536,"&lt;"&amp;B301,Rohdaten!$B$1:'Rohdaten'!$B$65536)</f>
        <v>0</v>
      </c>
      <c r="K301" s="45"/>
      <c r="L301" s="45"/>
      <c r="N301" s="69"/>
    </row>
    <row r="302" spans="1:14" x14ac:dyDescent="0.2">
      <c r="A302" s="56">
        <f t="shared" si="15"/>
        <v>0.01</v>
      </c>
      <c r="B302" s="68"/>
      <c r="C302" s="57">
        <f>+IF(H302-SUM(C$2:C301)&gt;0,H302-SUM(C$2:C301),0)</f>
        <v>0</v>
      </c>
      <c r="D302" s="58">
        <f t="shared" si="16"/>
        <v>0</v>
      </c>
      <c r="E302" s="59">
        <f>+IF(C302=0,0,I302-SUM(E$2:E301))</f>
        <v>0</v>
      </c>
      <c r="F302" s="60">
        <f t="shared" si="14"/>
        <v>0</v>
      </c>
      <c r="H302" s="52">
        <f>+COUNTIF(Rohdaten!$B$1:'Rohdaten'!$B$65536,"&lt;"&amp;B302)</f>
        <v>0</v>
      </c>
      <c r="I302" s="53">
        <f>+SUMIF(Rohdaten!$B$1:'Rohdaten'!$B$65536,"&lt;"&amp;B302,Rohdaten!$B$1:'Rohdaten'!$B$65536)</f>
        <v>0</v>
      </c>
      <c r="K302" s="45"/>
      <c r="L302" s="45"/>
      <c r="N302" s="69"/>
    </row>
    <row r="303" spans="1:14" x14ac:dyDescent="0.2">
      <c r="A303" s="56">
        <f t="shared" si="15"/>
        <v>0.01</v>
      </c>
      <c r="B303" s="68"/>
      <c r="C303" s="57">
        <f>+IF(H303-SUM(C$2:C302)&gt;0,H303-SUM(C$2:C302),0)</f>
        <v>0</v>
      </c>
      <c r="D303" s="58">
        <f t="shared" si="16"/>
        <v>0</v>
      </c>
      <c r="E303" s="59">
        <f>+IF(C303=0,0,I303-SUM(E$2:E302))</f>
        <v>0</v>
      </c>
      <c r="F303" s="60">
        <f t="shared" si="14"/>
        <v>0</v>
      </c>
      <c r="H303" s="52">
        <f>+COUNTIF(Rohdaten!$B$1:'Rohdaten'!$B$65536,"&lt;"&amp;B303)</f>
        <v>0</v>
      </c>
      <c r="I303" s="53">
        <f>+SUMIF(Rohdaten!$B$1:'Rohdaten'!$B$65536,"&lt;"&amp;B303,Rohdaten!$B$1:'Rohdaten'!$B$65536)</f>
        <v>0</v>
      </c>
      <c r="K303" s="45"/>
      <c r="L303" s="45"/>
      <c r="N303" s="69"/>
    </row>
    <row r="304" spans="1:14" x14ac:dyDescent="0.2">
      <c r="A304" s="56">
        <f t="shared" si="15"/>
        <v>0.01</v>
      </c>
      <c r="B304" s="68"/>
      <c r="C304" s="57">
        <f>+IF(H304-SUM(C$2:C303)&gt;0,H304-SUM(C$2:C303),0)</f>
        <v>0</v>
      </c>
      <c r="D304" s="58">
        <f t="shared" si="16"/>
        <v>0</v>
      </c>
      <c r="E304" s="59">
        <f>+IF(C304=0,0,I304-SUM(E$2:E303))</f>
        <v>0</v>
      </c>
      <c r="F304" s="60">
        <f t="shared" si="14"/>
        <v>0</v>
      </c>
      <c r="H304" s="52">
        <f>+COUNTIF(Rohdaten!$B$1:'Rohdaten'!$B$65536,"&lt;"&amp;B304)</f>
        <v>0</v>
      </c>
      <c r="I304" s="53">
        <f>+SUMIF(Rohdaten!$B$1:'Rohdaten'!$B$65536,"&lt;"&amp;B304,Rohdaten!$B$1:'Rohdaten'!$B$65536)</f>
        <v>0</v>
      </c>
      <c r="K304" s="45"/>
      <c r="L304" s="45"/>
      <c r="N304" s="69"/>
    </row>
    <row r="305" spans="1:14" x14ac:dyDescent="0.2">
      <c r="A305" s="56">
        <f t="shared" si="15"/>
        <v>0.01</v>
      </c>
      <c r="B305" s="68"/>
      <c r="C305" s="57">
        <f>+IF(H305-SUM(C$2:C304)&gt;0,H305-SUM(C$2:C304),0)</f>
        <v>0</v>
      </c>
      <c r="D305" s="58">
        <f t="shared" si="16"/>
        <v>0</v>
      </c>
      <c r="E305" s="59">
        <f>+IF(C305=0,0,I305-SUM(E$2:E304))</f>
        <v>0</v>
      </c>
      <c r="F305" s="60">
        <f t="shared" si="14"/>
        <v>0</v>
      </c>
      <c r="H305" s="52">
        <f>+COUNTIF(Rohdaten!$B$1:'Rohdaten'!$B$65536,"&lt;"&amp;B305)</f>
        <v>0</v>
      </c>
      <c r="I305" s="53">
        <f>+SUMIF(Rohdaten!$B$1:'Rohdaten'!$B$65536,"&lt;"&amp;B305,Rohdaten!$B$1:'Rohdaten'!$B$65536)</f>
        <v>0</v>
      </c>
      <c r="K305" s="45"/>
      <c r="L305" s="45"/>
      <c r="N305" s="69"/>
    </row>
    <row r="306" spans="1:14" x14ac:dyDescent="0.2">
      <c r="A306" s="56">
        <f t="shared" si="15"/>
        <v>0.01</v>
      </c>
      <c r="B306" s="68"/>
      <c r="C306" s="57">
        <f>+IF(H306-SUM(C$2:C305)&gt;0,H306-SUM(C$2:C305),0)</f>
        <v>0</v>
      </c>
      <c r="D306" s="58">
        <f t="shared" si="16"/>
        <v>0</v>
      </c>
      <c r="E306" s="59">
        <f>+IF(C306=0,0,I306-SUM(E$2:E305))</f>
        <v>0</v>
      </c>
      <c r="F306" s="60">
        <f t="shared" si="14"/>
        <v>0</v>
      </c>
      <c r="H306" s="52">
        <f>+COUNTIF(Rohdaten!$B$1:'Rohdaten'!$B$65536,"&lt;"&amp;B306)</f>
        <v>0</v>
      </c>
      <c r="I306" s="53">
        <f>+SUMIF(Rohdaten!$B$1:'Rohdaten'!$B$65536,"&lt;"&amp;B306,Rohdaten!$B$1:'Rohdaten'!$B$65536)</f>
        <v>0</v>
      </c>
      <c r="K306" s="45"/>
      <c r="L306" s="45"/>
      <c r="N306" s="69"/>
    </row>
    <row r="307" spans="1:14" x14ac:dyDescent="0.2">
      <c r="A307" s="56">
        <f t="shared" si="15"/>
        <v>0.01</v>
      </c>
      <c r="B307" s="68"/>
      <c r="C307" s="57">
        <f>+IF(H307-SUM(C$2:C306)&gt;0,H307-SUM(C$2:C306),0)</f>
        <v>0</v>
      </c>
      <c r="D307" s="58">
        <f t="shared" si="16"/>
        <v>0</v>
      </c>
      <c r="E307" s="59">
        <f>+IF(C307=0,0,I307-SUM(E$2:E306))</f>
        <v>0</v>
      </c>
      <c r="F307" s="60">
        <f t="shared" si="14"/>
        <v>0</v>
      </c>
      <c r="H307" s="52">
        <f>+COUNTIF(Rohdaten!$B$1:'Rohdaten'!$B$65536,"&lt;"&amp;B307)</f>
        <v>0</v>
      </c>
      <c r="I307" s="53">
        <f>+SUMIF(Rohdaten!$B$1:'Rohdaten'!$B$65536,"&lt;"&amp;B307,Rohdaten!$B$1:'Rohdaten'!$B$65536)</f>
        <v>0</v>
      </c>
      <c r="K307" s="45"/>
      <c r="L307" s="45"/>
      <c r="N307" s="69"/>
    </row>
    <row r="308" spans="1:14" x14ac:dyDescent="0.2">
      <c r="A308" s="56">
        <f t="shared" si="15"/>
        <v>0.01</v>
      </c>
      <c r="B308" s="68"/>
      <c r="C308" s="57">
        <f>+IF(H308-SUM(C$2:C307)&gt;0,H308-SUM(C$2:C307),0)</f>
        <v>0</v>
      </c>
      <c r="D308" s="58">
        <f t="shared" si="16"/>
        <v>0</v>
      </c>
      <c r="E308" s="59">
        <f>+IF(C308=0,0,I308-SUM(E$2:E307))</f>
        <v>0</v>
      </c>
      <c r="F308" s="60">
        <f t="shared" si="14"/>
        <v>0</v>
      </c>
      <c r="H308" s="52">
        <f>+COUNTIF(Rohdaten!$B$1:'Rohdaten'!$B$65536,"&lt;"&amp;B308)</f>
        <v>0</v>
      </c>
      <c r="I308" s="53">
        <f>+SUMIF(Rohdaten!$B$1:'Rohdaten'!$B$65536,"&lt;"&amp;B308,Rohdaten!$B$1:'Rohdaten'!$B$65536)</f>
        <v>0</v>
      </c>
      <c r="K308" s="45"/>
      <c r="L308" s="45"/>
      <c r="N308" s="69"/>
    </row>
    <row r="309" spans="1:14" x14ac:dyDescent="0.2">
      <c r="A309" s="56">
        <f t="shared" si="15"/>
        <v>0.01</v>
      </c>
      <c r="B309" s="68"/>
      <c r="C309" s="57">
        <f>+IF(H309-SUM(C$2:C308)&gt;0,H309-SUM(C$2:C308),0)</f>
        <v>0</v>
      </c>
      <c r="D309" s="58">
        <f t="shared" si="16"/>
        <v>0</v>
      </c>
      <c r="E309" s="59">
        <f>+IF(C309=0,0,I309-SUM(E$2:E308))</f>
        <v>0</v>
      </c>
      <c r="F309" s="60">
        <f t="shared" si="14"/>
        <v>0</v>
      </c>
      <c r="H309" s="52">
        <f>+COUNTIF(Rohdaten!$B$1:'Rohdaten'!$B$65536,"&lt;"&amp;B309)</f>
        <v>0</v>
      </c>
      <c r="I309" s="53">
        <f>+SUMIF(Rohdaten!$B$1:'Rohdaten'!$B$65536,"&lt;"&amp;B309,Rohdaten!$B$1:'Rohdaten'!$B$65536)</f>
        <v>0</v>
      </c>
      <c r="K309" s="45"/>
      <c r="L309" s="45"/>
      <c r="N309" s="69"/>
    </row>
    <row r="310" spans="1:14" x14ac:dyDescent="0.2">
      <c r="A310" s="56">
        <f t="shared" si="15"/>
        <v>0.01</v>
      </c>
      <c r="B310" s="68"/>
      <c r="C310" s="57">
        <f>+IF(H310-SUM(C$2:C309)&gt;0,H310-SUM(C$2:C309),0)</f>
        <v>0</v>
      </c>
      <c r="D310" s="58">
        <f t="shared" si="16"/>
        <v>0</v>
      </c>
      <c r="E310" s="59">
        <f>+IF(C310=0,0,I310-SUM(E$2:E309))</f>
        <v>0</v>
      </c>
      <c r="F310" s="60">
        <f t="shared" si="14"/>
        <v>0</v>
      </c>
      <c r="H310" s="52">
        <f>+COUNTIF(Rohdaten!$B$1:'Rohdaten'!$B$65536,"&lt;"&amp;B310)</f>
        <v>0</v>
      </c>
      <c r="I310" s="53">
        <f>+SUMIF(Rohdaten!$B$1:'Rohdaten'!$B$65536,"&lt;"&amp;B310,Rohdaten!$B$1:'Rohdaten'!$B$65536)</f>
        <v>0</v>
      </c>
      <c r="K310" s="45"/>
      <c r="L310" s="45"/>
      <c r="N310" s="69"/>
    </row>
    <row r="311" spans="1:14" x14ac:dyDescent="0.2">
      <c r="A311" s="56">
        <f t="shared" si="15"/>
        <v>0.01</v>
      </c>
      <c r="B311" s="68"/>
      <c r="C311" s="57">
        <f>+IF(H311-SUM(C$2:C310)&gt;0,H311-SUM(C$2:C310),0)</f>
        <v>0</v>
      </c>
      <c r="D311" s="58">
        <f t="shared" si="16"/>
        <v>0</v>
      </c>
      <c r="E311" s="59">
        <f>+IF(C311=0,0,I311-SUM(E$2:E310))</f>
        <v>0</v>
      </c>
      <c r="F311" s="60">
        <f t="shared" si="14"/>
        <v>0</v>
      </c>
      <c r="H311" s="52">
        <f>+COUNTIF(Rohdaten!$B$1:'Rohdaten'!$B$65536,"&lt;"&amp;B311)</f>
        <v>0</v>
      </c>
      <c r="I311" s="53">
        <f>+SUMIF(Rohdaten!$B$1:'Rohdaten'!$B$65536,"&lt;"&amp;B311,Rohdaten!$B$1:'Rohdaten'!$B$65536)</f>
        <v>0</v>
      </c>
      <c r="K311" s="45"/>
      <c r="L311" s="45"/>
      <c r="N311" s="69"/>
    </row>
    <row r="312" spans="1:14" x14ac:dyDescent="0.2">
      <c r="A312" s="56">
        <f t="shared" si="15"/>
        <v>0.01</v>
      </c>
      <c r="B312" s="68"/>
      <c r="C312" s="57">
        <f>+IF(H312-SUM(C$2:C311)&gt;0,H312-SUM(C$2:C311),0)</f>
        <v>0</v>
      </c>
      <c r="D312" s="58">
        <f t="shared" si="16"/>
        <v>0</v>
      </c>
      <c r="E312" s="59">
        <f>+IF(C312=0,0,I312-SUM(E$2:E311))</f>
        <v>0</v>
      </c>
      <c r="F312" s="60">
        <f t="shared" si="14"/>
        <v>0</v>
      </c>
      <c r="H312" s="52">
        <f>+COUNTIF(Rohdaten!$B$1:'Rohdaten'!$B$65536,"&lt;"&amp;B312)</f>
        <v>0</v>
      </c>
      <c r="I312" s="53">
        <f>+SUMIF(Rohdaten!$B$1:'Rohdaten'!$B$65536,"&lt;"&amp;B312,Rohdaten!$B$1:'Rohdaten'!$B$65536)</f>
        <v>0</v>
      </c>
      <c r="K312" s="45"/>
      <c r="L312" s="45"/>
      <c r="N312" s="69"/>
    </row>
    <row r="313" spans="1:14" x14ac:dyDescent="0.2">
      <c r="A313" s="56">
        <f t="shared" si="15"/>
        <v>0.01</v>
      </c>
      <c r="B313" s="68"/>
      <c r="C313" s="57">
        <f>+IF(H313-SUM(C$2:C312)&gt;0,H313-SUM(C$2:C312),0)</f>
        <v>0</v>
      </c>
      <c r="D313" s="58">
        <f t="shared" si="16"/>
        <v>0</v>
      </c>
      <c r="E313" s="59">
        <f>+IF(C313=0,0,I313-SUM(E$2:E312))</f>
        <v>0</v>
      </c>
      <c r="F313" s="60">
        <f t="shared" si="14"/>
        <v>0</v>
      </c>
      <c r="H313" s="52">
        <f>+COUNTIF(Rohdaten!$B$1:'Rohdaten'!$B$65536,"&lt;"&amp;B313)</f>
        <v>0</v>
      </c>
      <c r="I313" s="53">
        <f>+SUMIF(Rohdaten!$B$1:'Rohdaten'!$B$65536,"&lt;"&amp;B313,Rohdaten!$B$1:'Rohdaten'!$B$65536)</f>
        <v>0</v>
      </c>
      <c r="K313" s="45"/>
      <c r="L313" s="45"/>
      <c r="N313" s="69"/>
    </row>
    <row r="314" spans="1:14" x14ac:dyDescent="0.2">
      <c r="A314" s="56">
        <f t="shared" si="15"/>
        <v>0.01</v>
      </c>
      <c r="B314" s="68"/>
      <c r="C314" s="57">
        <f>+IF(H314-SUM(C$2:C313)&gt;0,H314-SUM(C$2:C313),0)</f>
        <v>0</v>
      </c>
      <c r="D314" s="58">
        <f t="shared" si="16"/>
        <v>0</v>
      </c>
      <c r="E314" s="59">
        <f>+IF(C314=0,0,I314-SUM(E$2:E313))</f>
        <v>0</v>
      </c>
      <c r="F314" s="60">
        <f t="shared" si="14"/>
        <v>0</v>
      </c>
      <c r="H314" s="52">
        <f>+COUNTIF(Rohdaten!$B$1:'Rohdaten'!$B$65536,"&lt;"&amp;B314)</f>
        <v>0</v>
      </c>
      <c r="I314" s="53">
        <f>+SUMIF(Rohdaten!$B$1:'Rohdaten'!$B$65536,"&lt;"&amp;B314,Rohdaten!$B$1:'Rohdaten'!$B$65536)</f>
        <v>0</v>
      </c>
      <c r="K314" s="45"/>
      <c r="L314" s="45"/>
      <c r="N314" s="69"/>
    </row>
    <row r="315" spans="1:14" x14ac:dyDescent="0.2">
      <c r="A315" s="56">
        <f t="shared" si="15"/>
        <v>0.01</v>
      </c>
      <c r="B315" s="68"/>
      <c r="C315" s="57">
        <f>+IF(H315-SUM(C$2:C314)&gt;0,H315-SUM(C$2:C314),0)</f>
        <v>0</v>
      </c>
      <c r="D315" s="58">
        <f t="shared" si="16"/>
        <v>0</v>
      </c>
      <c r="E315" s="59">
        <f>+IF(C315=0,0,I315-SUM(E$2:E314))</f>
        <v>0</v>
      </c>
      <c r="F315" s="60">
        <f t="shared" si="14"/>
        <v>0</v>
      </c>
      <c r="H315" s="52">
        <f>+COUNTIF(Rohdaten!$B$1:'Rohdaten'!$B$65536,"&lt;"&amp;B315)</f>
        <v>0</v>
      </c>
      <c r="I315" s="53">
        <f>+SUMIF(Rohdaten!$B$1:'Rohdaten'!$B$65536,"&lt;"&amp;B315,Rohdaten!$B$1:'Rohdaten'!$B$65536)</f>
        <v>0</v>
      </c>
      <c r="K315" s="45"/>
      <c r="L315" s="45"/>
      <c r="N315" s="69"/>
    </row>
    <row r="316" spans="1:14" x14ac:dyDescent="0.2">
      <c r="A316" s="56">
        <f t="shared" si="15"/>
        <v>0.01</v>
      </c>
      <c r="B316" s="68"/>
      <c r="C316" s="57">
        <f>+IF(H316-SUM(C$2:C315)&gt;0,H316-SUM(C$2:C315),0)</f>
        <v>0</v>
      </c>
      <c r="D316" s="58">
        <f t="shared" si="16"/>
        <v>0</v>
      </c>
      <c r="E316" s="59">
        <f>+IF(C316=0,0,I316-SUM(E$2:E315))</f>
        <v>0</v>
      </c>
      <c r="F316" s="60">
        <f t="shared" si="14"/>
        <v>0</v>
      </c>
      <c r="H316" s="52">
        <f>+COUNTIF(Rohdaten!$B$1:'Rohdaten'!$B$65536,"&lt;"&amp;B316)</f>
        <v>0</v>
      </c>
      <c r="I316" s="53">
        <f>+SUMIF(Rohdaten!$B$1:'Rohdaten'!$B$65536,"&lt;"&amp;B316,Rohdaten!$B$1:'Rohdaten'!$B$65536)</f>
        <v>0</v>
      </c>
      <c r="K316" s="45"/>
      <c r="L316" s="45"/>
      <c r="N316" s="69"/>
    </row>
    <row r="317" spans="1:14" x14ac:dyDescent="0.2">
      <c r="A317" s="56">
        <f t="shared" si="15"/>
        <v>0.01</v>
      </c>
      <c r="B317" s="68"/>
      <c r="C317" s="57">
        <f>+IF(H317-SUM(C$2:C316)&gt;0,H317-SUM(C$2:C316),0)</f>
        <v>0</v>
      </c>
      <c r="D317" s="58">
        <f t="shared" si="16"/>
        <v>0</v>
      </c>
      <c r="E317" s="59">
        <f>+IF(C317=0,0,I317-SUM(E$2:E316))</f>
        <v>0</v>
      </c>
      <c r="F317" s="60">
        <f t="shared" si="14"/>
        <v>0</v>
      </c>
      <c r="H317" s="52">
        <f>+COUNTIF(Rohdaten!$B$1:'Rohdaten'!$B$65536,"&lt;"&amp;B317)</f>
        <v>0</v>
      </c>
      <c r="I317" s="53">
        <f>+SUMIF(Rohdaten!$B$1:'Rohdaten'!$B$65536,"&lt;"&amp;B317,Rohdaten!$B$1:'Rohdaten'!$B$65536)</f>
        <v>0</v>
      </c>
      <c r="K317" s="45"/>
      <c r="L317" s="45"/>
      <c r="N317" s="69"/>
    </row>
    <row r="318" spans="1:14" x14ac:dyDescent="0.2">
      <c r="A318" s="56">
        <f t="shared" si="15"/>
        <v>0.01</v>
      </c>
      <c r="B318" s="68"/>
      <c r="C318" s="57">
        <f>+IF(H318-SUM(C$2:C317)&gt;0,H318-SUM(C$2:C317),0)</f>
        <v>0</v>
      </c>
      <c r="D318" s="58">
        <f t="shared" si="16"/>
        <v>0</v>
      </c>
      <c r="E318" s="59">
        <f>+IF(C318=0,0,I318-SUM(E$2:E317))</f>
        <v>0</v>
      </c>
      <c r="F318" s="60">
        <f t="shared" si="14"/>
        <v>0</v>
      </c>
      <c r="H318" s="52">
        <f>+COUNTIF(Rohdaten!$B$1:'Rohdaten'!$B$65536,"&lt;"&amp;B318)</f>
        <v>0</v>
      </c>
      <c r="I318" s="53">
        <f>+SUMIF(Rohdaten!$B$1:'Rohdaten'!$B$65536,"&lt;"&amp;B318,Rohdaten!$B$1:'Rohdaten'!$B$65536)</f>
        <v>0</v>
      </c>
      <c r="K318" s="45"/>
      <c r="L318" s="45"/>
      <c r="N318" s="69"/>
    </row>
    <row r="319" spans="1:14" x14ac:dyDescent="0.2">
      <c r="A319" s="56">
        <f t="shared" si="15"/>
        <v>0.01</v>
      </c>
      <c r="B319" s="68"/>
      <c r="C319" s="57">
        <f>+IF(H319-SUM(C$2:C318)&gt;0,H319-SUM(C$2:C318),0)</f>
        <v>0</v>
      </c>
      <c r="D319" s="58">
        <f t="shared" si="16"/>
        <v>0</v>
      </c>
      <c r="E319" s="59">
        <f>+IF(C319=0,0,I319-SUM(E$2:E318))</f>
        <v>0</v>
      </c>
      <c r="F319" s="60">
        <f t="shared" si="14"/>
        <v>0</v>
      </c>
      <c r="H319" s="52">
        <f>+COUNTIF(Rohdaten!$B$1:'Rohdaten'!$B$65536,"&lt;"&amp;B319)</f>
        <v>0</v>
      </c>
      <c r="I319" s="53">
        <f>+SUMIF(Rohdaten!$B$1:'Rohdaten'!$B$65536,"&lt;"&amp;B319,Rohdaten!$B$1:'Rohdaten'!$B$65536)</f>
        <v>0</v>
      </c>
      <c r="K319" s="45"/>
      <c r="L319" s="45"/>
      <c r="N319" s="69"/>
    </row>
    <row r="320" spans="1:14" x14ac:dyDescent="0.2">
      <c r="A320" s="56">
        <f t="shared" si="15"/>
        <v>0.01</v>
      </c>
      <c r="B320" s="68"/>
      <c r="C320" s="57">
        <f>+IF(H320-SUM(C$2:C319)&gt;0,H320-SUM(C$2:C319),0)</f>
        <v>0</v>
      </c>
      <c r="D320" s="58">
        <f t="shared" si="16"/>
        <v>0</v>
      </c>
      <c r="E320" s="59">
        <f>+IF(C320=0,0,I320-SUM(E$2:E319))</f>
        <v>0</v>
      </c>
      <c r="F320" s="60">
        <f t="shared" si="14"/>
        <v>0</v>
      </c>
      <c r="H320" s="52">
        <f>+COUNTIF(Rohdaten!$B$1:'Rohdaten'!$B$65536,"&lt;"&amp;B320)</f>
        <v>0</v>
      </c>
      <c r="I320" s="53">
        <f>+SUMIF(Rohdaten!$B$1:'Rohdaten'!$B$65536,"&lt;"&amp;B320,Rohdaten!$B$1:'Rohdaten'!$B$65536)</f>
        <v>0</v>
      </c>
      <c r="K320" s="45"/>
      <c r="L320" s="45"/>
      <c r="N320" s="69"/>
    </row>
    <row r="321" spans="1:14" x14ac:dyDescent="0.2">
      <c r="A321" s="56">
        <f t="shared" si="15"/>
        <v>0.01</v>
      </c>
      <c r="B321" s="68"/>
      <c r="C321" s="57">
        <f>+IF(H321-SUM(C$2:C320)&gt;0,H321-SUM(C$2:C320),0)</f>
        <v>0</v>
      </c>
      <c r="D321" s="58">
        <f t="shared" si="16"/>
        <v>0</v>
      </c>
      <c r="E321" s="59">
        <f>+IF(C321=0,0,I321-SUM(E$2:E320))</f>
        <v>0</v>
      </c>
      <c r="F321" s="60">
        <f t="shared" si="14"/>
        <v>0</v>
      </c>
      <c r="H321" s="52">
        <f>+COUNTIF(Rohdaten!$B$1:'Rohdaten'!$B$65536,"&lt;"&amp;B321)</f>
        <v>0</v>
      </c>
      <c r="I321" s="53">
        <f>+SUMIF(Rohdaten!$B$1:'Rohdaten'!$B$65536,"&lt;"&amp;B321,Rohdaten!$B$1:'Rohdaten'!$B$65536)</f>
        <v>0</v>
      </c>
      <c r="K321" s="45"/>
      <c r="L321" s="45"/>
      <c r="N321" s="69"/>
    </row>
    <row r="322" spans="1:14" x14ac:dyDescent="0.2">
      <c r="A322" s="56">
        <f t="shared" si="15"/>
        <v>0.01</v>
      </c>
      <c r="B322" s="68"/>
      <c r="C322" s="57">
        <f>+IF(H322-SUM(C$2:C321)&gt;0,H322-SUM(C$2:C321),0)</f>
        <v>0</v>
      </c>
      <c r="D322" s="58">
        <f t="shared" si="16"/>
        <v>0</v>
      </c>
      <c r="E322" s="59">
        <f>+IF(C322=0,0,I322-SUM(E$2:E321))</f>
        <v>0</v>
      </c>
      <c r="F322" s="60">
        <f t="shared" ref="F322:F339" si="17">+E322/MAX($I:$I)</f>
        <v>0</v>
      </c>
      <c r="H322" s="52">
        <f>+COUNTIF(Rohdaten!$B$1:'Rohdaten'!$B$65536,"&lt;"&amp;B322)</f>
        <v>0</v>
      </c>
      <c r="I322" s="53">
        <f>+SUMIF(Rohdaten!$B$1:'Rohdaten'!$B$65536,"&lt;"&amp;B322,Rohdaten!$B$1:'Rohdaten'!$B$65536)</f>
        <v>0</v>
      </c>
      <c r="K322" s="45"/>
      <c r="L322" s="45"/>
      <c r="N322" s="69"/>
    </row>
    <row r="323" spans="1:14" x14ac:dyDescent="0.2">
      <c r="A323" s="56">
        <f t="shared" ref="A323:A339" si="18">+B322+0.01</f>
        <v>0.01</v>
      </c>
      <c r="B323" s="68"/>
      <c r="C323" s="57">
        <f>+IF(H323-SUM(C$2:C322)&gt;0,H323-SUM(C$2:C322),0)</f>
        <v>0</v>
      </c>
      <c r="D323" s="58">
        <f t="shared" si="16"/>
        <v>0</v>
      </c>
      <c r="E323" s="59">
        <f>+IF(C323=0,0,I323-SUM(E$2:E322))</f>
        <v>0</v>
      </c>
      <c r="F323" s="60">
        <f t="shared" si="17"/>
        <v>0</v>
      </c>
      <c r="H323" s="52">
        <f>+COUNTIF(Rohdaten!$B$1:'Rohdaten'!$B$65536,"&lt;"&amp;B323)</f>
        <v>0</v>
      </c>
      <c r="I323" s="53">
        <f>+SUMIF(Rohdaten!$B$1:'Rohdaten'!$B$65536,"&lt;"&amp;B323,Rohdaten!$B$1:'Rohdaten'!$B$65536)</f>
        <v>0</v>
      </c>
      <c r="K323" s="45"/>
      <c r="L323" s="45"/>
      <c r="N323" s="69"/>
    </row>
    <row r="324" spans="1:14" x14ac:dyDescent="0.2">
      <c r="A324" s="56">
        <f t="shared" si="18"/>
        <v>0.01</v>
      </c>
      <c r="B324" s="68"/>
      <c r="C324" s="57">
        <f>+IF(H324-SUM(C$2:C323)&gt;0,H324-SUM(C$2:C323),0)</f>
        <v>0</v>
      </c>
      <c r="D324" s="58">
        <f t="shared" ref="D324:D339" si="19">+IF(C324=0,0,C324/MAX($H:$H))</f>
        <v>0</v>
      </c>
      <c r="E324" s="59">
        <f>+IF(C324=0,0,I324-SUM(E$2:E323))</f>
        <v>0</v>
      </c>
      <c r="F324" s="60">
        <f t="shared" si="17"/>
        <v>0</v>
      </c>
      <c r="H324" s="52">
        <f>+COUNTIF(Rohdaten!$B$1:'Rohdaten'!$B$65536,"&lt;"&amp;B324)</f>
        <v>0</v>
      </c>
      <c r="I324" s="53">
        <f>+SUMIF(Rohdaten!$B$1:'Rohdaten'!$B$65536,"&lt;"&amp;B324,Rohdaten!$B$1:'Rohdaten'!$B$65536)</f>
        <v>0</v>
      </c>
      <c r="K324" s="45"/>
      <c r="L324" s="45"/>
      <c r="N324" s="69"/>
    </row>
    <row r="325" spans="1:14" x14ac:dyDescent="0.2">
      <c r="A325" s="56">
        <f t="shared" si="18"/>
        <v>0.01</v>
      </c>
      <c r="B325" s="68"/>
      <c r="C325" s="57">
        <f>+IF(H325-SUM(C$2:C324)&gt;0,H325-SUM(C$2:C324),0)</f>
        <v>0</v>
      </c>
      <c r="D325" s="58">
        <f t="shared" si="19"/>
        <v>0</v>
      </c>
      <c r="E325" s="59">
        <f>+IF(C325=0,0,I325-SUM(E$2:E324))</f>
        <v>0</v>
      </c>
      <c r="F325" s="60">
        <f t="shared" si="17"/>
        <v>0</v>
      </c>
      <c r="H325" s="52">
        <f>+COUNTIF(Rohdaten!$B$1:'Rohdaten'!$B$65536,"&lt;"&amp;B325)</f>
        <v>0</v>
      </c>
      <c r="I325" s="53">
        <f>+SUMIF(Rohdaten!$B$1:'Rohdaten'!$B$65536,"&lt;"&amp;B325,Rohdaten!$B$1:'Rohdaten'!$B$65536)</f>
        <v>0</v>
      </c>
      <c r="K325" s="45"/>
      <c r="L325" s="45"/>
      <c r="N325" s="69"/>
    </row>
    <row r="326" spans="1:14" x14ac:dyDescent="0.2">
      <c r="A326" s="56">
        <f t="shared" si="18"/>
        <v>0.01</v>
      </c>
      <c r="B326" s="68"/>
      <c r="C326" s="57">
        <f>+IF(H326-SUM(C$2:C325)&gt;0,H326-SUM(C$2:C325),0)</f>
        <v>0</v>
      </c>
      <c r="D326" s="58">
        <f t="shared" si="19"/>
        <v>0</v>
      </c>
      <c r="E326" s="59">
        <f>+IF(C326=0,0,I326-SUM(E$2:E325))</f>
        <v>0</v>
      </c>
      <c r="F326" s="60">
        <f t="shared" si="17"/>
        <v>0</v>
      </c>
      <c r="H326" s="52">
        <f>+COUNTIF(Rohdaten!$B$1:'Rohdaten'!$B$65536,"&lt;"&amp;B326)</f>
        <v>0</v>
      </c>
      <c r="I326" s="53">
        <f>+SUMIF(Rohdaten!$B$1:'Rohdaten'!$B$65536,"&lt;"&amp;B326,Rohdaten!$B$1:'Rohdaten'!$B$65536)</f>
        <v>0</v>
      </c>
      <c r="K326" s="45"/>
      <c r="L326" s="45"/>
      <c r="N326" s="69"/>
    </row>
    <row r="327" spans="1:14" x14ac:dyDescent="0.2">
      <c r="A327" s="56">
        <f t="shared" si="18"/>
        <v>0.01</v>
      </c>
      <c r="B327" s="68"/>
      <c r="C327" s="57">
        <f>+IF(H327-SUM(C$2:C326)&gt;0,H327-SUM(C$2:C326),0)</f>
        <v>0</v>
      </c>
      <c r="D327" s="58">
        <f t="shared" si="19"/>
        <v>0</v>
      </c>
      <c r="E327" s="59">
        <f>+IF(C327=0,0,I327-SUM(E$2:E326))</f>
        <v>0</v>
      </c>
      <c r="F327" s="60">
        <f t="shared" si="17"/>
        <v>0</v>
      </c>
      <c r="H327" s="52">
        <f>+COUNTIF(Rohdaten!$B$1:'Rohdaten'!$B$65536,"&lt;"&amp;B327)</f>
        <v>0</v>
      </c>
      <c r="I327" s="53">
        <f>+SUMIF(Rohdaten!$B$1:'Rohdaten'!$B$65536,"&lt;"&amp;B327,Rohdaten!$B$1:'Rohdaten'!$B$65536)</f>
        <v>0</v>
      </c>
      <c r="K327" s="45"/>
      <c r="L327" s="45"/>
      <c r="N327" s="69"/>
    </row>
    <row r="328" spans="1:14" x14ac:dyDescent="0.2">
      <c r="A328" s="56">
        <f t="shared" si="18"/>
        <v>0.01</v>
      </c>
      <c r="B328" s="68"/>
      <c r="C328" s="57">
        <f>+IF(H328-SUM(C$2:C327)&gt;0,H328-SUM(C$2:C327),0)</f>
        <v>0</v>
      </c>
      <c r="D328" s="58">
        <f t="shared" si="19"/>
        <v>0</v>
      </c>
      <c r="E328" s="59">
        <f>+IF(C328=0,0,I328-SUM(E$2:E327))</f>
        <v>0</v>
      </c>
      <c r="F328" s="60">
        <f t="shared" si="17"/>
        <v>0</v>
      </c>
      <c r="H328" s="52">
        <f>+COUNTIF(Rohdaten!$B$1:'Rohdaten'!$B$65536,"&lt;"&amp;B328)</f>
        <v>0</v>
      </c>
      <c r="I328" s="53">
        <f>+SUMIF(Rohdaten!$B$1:'Rohdaten'!$B$65536,"&lt;"&amp;B328,Rohdaten!$B$1:'Rohdaten'!$B$65536)</f>
        <v>0</v>
      </c>
      <c r="K328" s="45"/>
      <c r="L328" s="45"/>
      <c r="N328" s="69"/>
    </row>
    <row r="329" spans="1:14" x14ac:dyDescent="0.2">
      <c r="A329" s="56">
        <f t="shared" si="18"/>
        <v>0.01</v>
      </c>
      <c r="B329" s="68"/>
      <c r="C329" s="57">
        <f>+IF(H329-SUM(C$2:C328)&gt;0,H329-SUM(C$2:C328),0)</f>
        <v>0</v>
      </c>
      <c r="D329" s="58">
        <f t="shared" si="19"/>
        <v>0</v>
      </c>
      <c r="E329" s="59">
        <f>+IF(C329=0,0,I329-SUM(E$2:E328))</f>
        <v>0</v>
      </c>
      <c r="F329" s="60">
        <f t="shared" si="17"/>
        <v>0</v>
      </c>
      <c r="H329" s="52">
        <f>+COUNTIF(Rohdaten!$B$1:'Rohdaten'!$B$65536,"&lt;"&amp;B329)</f>
        <v>0</v>
      </c>
      <c r="I329" s="53">
        <f>+SUMIF(Rohdaten!$B$1:'Rohdaten'!$B$65536,"&lt;"&amp;B329,Rohdaten!$B$1:'Rohdaten'!$B$65536)</f>
        <v>0</v>
      </c>
      <c r="K329" s="45"/>
      <c r="L329" s="45"/>
      <c r="N329" s="69"/>
    </row>
    <row r="330" spans="1:14" x14ac:dyDescent="0.2">
      <c r="A330" s="56">
        <f t="shared" si="18"/>
        <v>0.01</v>
      </c>
      <c r="B330" s="68"/>
      <c r="C330" s="57">
        <f>+IF(H330-SUM(C$2:C329)&gt;0,H330-SUM(C$2:C329),0)</f>
        <v>0</v>
      </c>
      <c r="D330" s="58">
        <f t="shared" si="19"/>
        <v>0</v>
      </c>
      <c r="E330" s="59">
        <f>+IF(C330=0,0,I330-SUM(E$2:E329))</f>
        <v>0</v>
      </c>
      <c r="F330" s="60">
        <f t="shared" si="17"/>
        <v>0</v>
      </c>
      <c r="H330" s="52">
        <f>+COUNTIF(Rohdaten!$B$1:'Rohdaten'!$B$65536,"&lt;"&amp;B330)</f>
        <v>0</v>
      </c>
      <c r="I330" s="53">
        <f>+SUMIF(Rohdaten!$B$1:'Rohdaten'!$B$65536,"&lt;"&amp;B330,Rohdaten!$B$1:'Rohdaten'!$B$65536)</f>
        <v>0</v>
      </c>
      <c r="K330" s="45"/>
      <c r="L330" s="45"/>
      <c r="N330" s="69"/>
    </row>
    <row r="331" spans="1:14" x14ac:dyDescent="0.2">
      <c r="A331" s="56">
        <f t="shared" si="18"/>
        <v>0.01</v>
      </c>
      <c r="B331" s="68"/>
      <c r="C331" s="57">
        <f>+IF(H331-SUM(C$2:C330)&gt;0,H331-SUM(C$2:C330),0)</f>
        <v>0</v>
      </c>
      <c r="D331" s="58">
        <f t="shared" si="19"/>
        <v>0</v>
      </c>
      <c r="E331" s="59">
        <f>+IF(C331=0,0,I331-SUM(E$2:E330))</f>
        <v>0</v>
      </c>
      <c r="F331" s="60">
        <f t="shared" si="17"/>
        <v>0</v>
      </c>
      <c r="H331" s="52">
        <f>+COUNTIF(Rohdaten!$B$1:'Rohdaten'!$B$65536,"&lt;"&amp;B331)</f>
        <v>0</v>
      </c>
      <c r="I331" s="53">
        <f>+SUMIF(Rohdaten!$B$1:'Rohdaten'!$B$65536,"&lt;"&amp;B331,Rohdaten!$B$1:'Rohdaten'!$B$65536)</f>
        <v>0</v>
      </c>
      <c r="K331" s="45"/>
      <c r="L331" s="45"/>
      <c r="N331" s="69"/>
    </row>
    <row r="332" spans="1:14" x14ac:dyDescent="0.2">
      <c r="A332" s="56">
        <f t="shared" si="18"/>
        <v>0.01</v>
      </c>
      <c r="B332" s="68"/>
      <c r="C332" s="57">
        <f>+IF(H332-SUM(C$2:C331)&gt;0,H332-SUM(C$2:C331),0)</f>
        <v>0</v>
      </c>
      <c r="D332" s="58">
        <f t="shared" si="19"/>
        <v>0</v>
      </c>
      <c r="E332" s="59">
        <f>+IF(C332=0,0,I332-SUM(E$2:E331))</f>
        <v>0</v>
      </c>
      <c r="F332" s="60">
        <f t="shared" si="17"/>
        <v>0</v>
      </c>
      <c r="H332" s="52">
        <f>+COUNTIF(Rohdaten!$B$1:'Rohdaten'!$B$65536,"&lt;"&amp;B332)</f>
        <v>0</v>
      </c>
      <c r="I332" s="53">
        <f>+SUMIF(Rohdaten!$B$1:'Rohdaten'!$B$65536,"&lt;"&amp;B332,Rohdaten!$B$1:'Rohdaten'!$B$65536)</f>
        <v>0</v>
      </c>
      <c r="K332" s="45"/>
      <c r="L332" s="45"/>
      <c r="N332" s="69"/>
    </row>
    <row r="333" spans="1:14" x14ac:dyDescent="0.2">
      <c r="A333" s="56">
        <f t="shared" si="18"/>
        <v>0.01</v>
      </c>
      <c r="B333" s="68"/>
      <c r="C333" s="57">
        <f>+IF(H333-SUM(C$2:C332)&gt;0,H333-SUM(C$2:C332),0)</f>
        <v>0</v>
      </c>
      <c r="D333" s="58">
        <f t="shared" si="19"/>
        <v>0</v>
      </c>
      <c r="E333" s="59">
        <f>+IF(C333=0,0,I333-SUM(E$2:E332))</f>
        <v>0</v>
      </c>
      <c r="F333" s="60">
        <f t="shared" si="17"/>
        <v>0</v>
      </c>
      <c r="H333" s="52">
        <f>+COUNTIF(Rohdaten!$B$1:'Rohdaten'!$B$65536,"&lt;"&amp;B333)</f>
        <v>0</v>
      </c>
      <c r="I333" s="53">
        <f>+SUMIF(Rohdaten!$B$1:'Rohdaten'!$B$65536,"&lt;"&amp;B333,Rohdaten!$B$1:'Rohdaten'!$B$65536)</f>
        <v>0</v>
      </c>
      <c r="K333" s="45"/>
      <c r="L333" s="45"/>
      <c r="N333" s="69"/>
    </row>
    <row r="334" spans="1:14" x14ac:dyDescent="0.2">
      <c r="A334" s="56">
        <f t="shared" si="18"/>
        <v>0.01</v>
      </c>
      <c r="B334" s="68"/>
      <c r="C334" s="57">
        <f>+IF(H334-SUM(C$2:C333)&gt;0,H334-SUM(C$2:C333),0)</f>
        <v>0</v>
      </c>
      <c r="D334" s="58">
        <f t="shared" si="19"/>
        <v>0</v>
      </c>
      <c r="E334" s="59">
        <f>+IF(C334=0,0,I334-SUM(E$2:E333))</f>
        <v>0</v>
      </c>
      <c r="F334" s="60">
        <f t="shared" si="17"/>
        <v>0</v>
      </c>
      <c r="H334" s="52">
        <f>+COUNTIF(Rohdaten!$B$1:'Rohdaten'!$B$65536,"&lt;"&amp;B334)</f>
        <v>0</v>
      </c>
      <c r="I334" s="53">
        <f>+SUMIF(Rohdaten!$B$1:'Rohdaten'!$B$65536,"&lt;"&amp;B334,Rohdaten!$B$1:'Rohdaten'!$B$65536)</f>
        <v>0</v>
      </c>
      <c r="K334" s="45"/>
      <c r="L334" s="45"/>
      <c r="N334" s="69"/>
    </row>
    <row r="335" spans="1:14" x14ac:dyDescent="0.2">
      <c r="A335" s="56">
        <f t="shared" si="18"/>
        <v>0.01</v>
      </c>
      <c r="B335" s="68"/>
      <c r="C335" s="57">
        <f>+IF(H335-SUM(C$2:C334)&gt;0,H335-SUM(C$2:C334),0)</f>
        <v>0</v>
      </c>
      <c r="D335" s="58">
        <f t="shared" si="19"/>
        <v>0</v>
      </c>
      <c r="E335" s="59">
        <f>+IF(C335=0,0,I335-SUM(E$2:E334))</f>
        <v>0</v>
      </c>
      <c r="F335" s="60">
        <f t="shared" si="17"/>
        <v>0</v>
      </c>
      <c r="H335" s="52">
        <f>+COUNTIF(Rohdaten!$B$1:'Rohdaten'!$B$65536,"&lt;"&amp;B335)</f>
        <v>0</v>
      </c>
      <c r="I335" s="53">
        <f>+SUMIF(Rohdaten!$B$1:'Rohdaten'!$B$65536,"&lt;"&amp;B335,Rohdaten!$B$1:'Rohdaten'!$B$65536)</f>
        <v>0</v>
      </c>
      <c r="K335" s="45"/>
      <c r="L335" s="45"/>
      <c r="N335" s="69"/>
    </row>
    <row r="336" spans="1:14" x14ac:dyDescent="0.2">
      <c r="A336" s="56">
        <f t="shared" si="18"/>
        <v>0.01</v>
      </c>
      <c r="B336" s="68"/>
      <c r="C336" s="57">
        <f>+IF(H336-SUM(C$2:C335)&gt;0,H336-SUM(C$2:C335),0)</f>
        <v>0</v>
      </c>
      <c r="D336" s="58">
        <f t="shared" si="19"/>
        <v>0</v>
      </c>
      <c r="E336" s="59">
        <f>+IF(C336=0,0,I336-SUM(E$2:E335))</f>
        <v>0</v>
      </c>
      <c r="F336" s="60">
        <f t="shared" si="17"/>
        <v>0</v>
      </c>
      <c r="H336" s="52">
        <f>+COUNTIF(Rohdaten!$B$1:'Rohdaten'!$B$65536,"&lt;"&amp;B336)</f>
        <v>0</v>
      </c>
      <c r="I336" s="53">
        <f>+SUMIF(Rohdaten!$B$1:'Rohdaten'!$B$65536,"&lt;"&amp;B336,Rohdaten!$B$1:'Rohdaten'!$B$65536)</f>
        <v>0</v>
      </c>
      <c r="K336" s="45"/>
      <c r="L336" s="45"/>
      <c r="N336" s="69"/>
    </row>
    <row r="337" spans="1:14" x14ac:dyDescent="0.2">
      <c r="A337" s="56">
        <f t="shared" si="18"/>
        <v>0.01</v>
      </c>
      <c r="B337" s="68"/>
      <c r="C337" s="57">
        <f>+IF(H337-SUM(C$2:C336)&gt;0,H337-SUM(C$2:C336),0)</f>
        <v>0</v>
      </c>
      <c r="D337" s="58">
        <f t="shared" si="19"/>
        <v>0</v>
      </c>
      <c r="E337" s="59">
        <f>+IF(C337=0,0,I337-SUM(E$2:E336))</f>
        <v>0</v>
      </c>
      <c r="F337" s="60">
        <f t="shared" si="17"/>
        <v>0</v>
      </c>
      <c r="H337" s="52">
        <f>+COUNTIF(Rohdaten!$B$1:'Rohdaten'!$B$65536,"&lt;"&amp;B337)</f>
        <v>0</v>
      </c>
      <c r="I337" s="53">
        <f>+SUMIF(Rohdaten!$B$1:'Rohdaten'!$B$65536,"&lt;"&amp;B337,Rohdaten!$B$1:'Rohdaten'!$B$65536)</f>
        <v>0</v>
      </c>
      <c r="K337" s="45"/>
      <c r="L337" s="45"/>
      <c r="N337" s="69"/>
    </row>
    <row r="338" spans="1:14" x14ac:dyDescent="0.2">
      <c r="A338" s="56">
        <f t="shared" si="18"/>
        <v>0.01</v>
      </c>
      <c r="B338" s="68"/>
      <c r="C338" s="57">
        <f>+IF(H338-SUM(C$2:C337)&gt;0,H338-SUM(C$2:C337),0)</f>
        <v>0</v>
      </c>
      <c r="D338" s="58">
        <f t="shared" si="19"/>
        <v>0</v>
      </c>
      <c r="E338" s="59">
        <f>+IF(C338=0,0,I338-SUM(E$2:E337))</f>
        <v>0</v>
      </c>
      <c r="F338" s="60">
        <f t="shared" si="17"/>
        <v>0</v>
      </c>
      <c r="H338" s="52">
        <f>+COUNTIF(Rohdaten!$B$1:'Rohdaten'!$B$65536,"&lt;"&amp;B338)</f>
        <v>0</v>
      </c>
      <c r="I338" s="53">
        <f>+SUMIF(Rohdaten!$B$1:'Rohdaten'!$B$65536,"&lt;"&amp;B338,Rohdaten!$B$1:'Rohdaten'!$B$65536)</f>
        <v>0</v>
      </c>
      <c r="K338" s="45"/>
      <c r="L338" s="45"/>
      <c r="N338" s="69"/>
    </row>
    <row r="339" spans="1:14" x14ac:dyDescent="0.2">
      <c r="A339" s="56">
        <f t="shared" si="18"/>
        <v>0.01</v>
      </c>
      <c r="B339" s="68"/>
      <c r="C339" s="57">
        <f>+IF(H339-SUM(C$2:C338)&gt;0,H339-SUM(C$2:C338),0)</f>
        <v>0</v>
      </c>
      <c r="D339" s="58">
        <f t="shared" si="19"/>
        <v>0</v>
      </c>
      <c r="E339" s="59">
        <f>+IF(C339=0,0,I339-SUM(E$2:E338))</f>
        <v>0</v>
      </c>
      <c r="F339" s="60">
        <f t="shared" si="17"/>
        <v>0</v>
      </c>
      <c r="H339" s="52">
        <f>+COUNTIF(Rohdaten!$B$1:'Rohdaten'!$B$65536,"&lt;"&amp;B339)</f>
        <v>0</v>
      </c>
      <c r="I339" s="53">
        <f>+SUMIF(Rohdaten!$B$1:'Rohdaten'!$B$65536,"&lt;"&amp;B339,Rohdaten!$B$1:'Rohdaten'!$B$65536)</f>
        <v>0</v>
      </c>
      <c r="K339" s="45"/>
      <c r="L339" s="45"/>
      <c r="N339" s="69"/>
    </row>
    <row r="340" spans="1:14" x14ac:dyDescent="0.2">
      <c r="K340" s="45"/>
      <c r="L340" s="45"/>
    </row>
    <row r="341" spans="1:14" x14ac:dyDescent="0.2">
      <c r="K341" s="45"/>
      <c r="L341" s="45"/>
    </row>
    <row r="342" spans="1:14" x14ac:dyDescent="0.2">
      <c r="K342" s="45"/>
      <c r="L342" s="45"/>
    </row>
    <row r="343" spans="1:14" x14ac:dyDescent="0.2">
      <c r="K343" s="45"/>
      <c r="L343" s="45"/>
    </row>
    <row r="344" spans="1:14" x14ac:dyDescent="0.2">
      <c r="K344" s="45"/>
      <c r="L344" s="45"/>
    </row>
    <row r="345" spans="1:14" x14ac:dyDescent="0.2">
      <c r="K345" s="45"/>
      <c r="L345" s="45"/>
    </row>
    <row r="346" spans="1:14" x14ac:dyDescent="0.2">
      <c r="K346" s="45"/>
      <c r="L346" s="45"/>
    </row>
    <row r="347" spans="1:14" x14ac:dyDescent="0.2">
      <c r="K347" s="45"/>
      <c r="L347" s="45"/>
    </row>
    <row r="348" spans="1:14" x14ac:dyDescent="0.2">
      <c r="K348" s="45"/>
      <c r="L348" s="45"/>
    </row>
    <row r="349" spans="1:14" x14ac:dyDescent="0.2">
      <c r="K349" s="45"/>
      <c r="L349" s="45"/>
    </row>
    <row r="350" spans="1:14" x14ac:dyDescent="0.2">
      <c r="K350" s="45"/>
      <c r="L350" s="45"/>
    </row>
    <row r="351" spans="1:14" x14ac:dyDescent="0.2">
      <c r="K351" s="45"/>
      <c r="L351" s="45"/>
    </row>
    <row r="352" spans="1:14" x14ac:dyDescent="0.2">
      <c r="K352" s="45"/>
      <c r="L352" s="45"/>
    </row>
    <row r="353" spans="11:12" x14ac:dyDescent="0.2">
      <c r="K353" s="45"/>
      <c r="L353" s="45"/>
    </row>
    <row r="354" spans="11:12" x14ac:dyDescent="0.2">
      <c r="K354" s="45"/>
      <c r="L354" s="45"/>
    </row>
    <row r="355" spans="11:12" x14ac:dyDescent="0.2">
      <c r="K355" s="45"/>
      <c r="L355" s="45"/>
    </row>
    <row r="356" spans="11:12" x14ac:dyDescent="0.2">
      <c r="K356" s="45"/>
      <c r="L356" s="45"/>
    </row>
    <row r="357" spans="11:12" x14ac:dyDescent="0.2">
      <c r="K357" s="45"/>
      <c r="L357" s="45"/>
    </row>
    <row r="358" spans="11:12" x14ac:dyDescent="0.2">
      <c r="K358" s="45"/>
      <c r="L358" s="45"/>
    </row>
    <row r="359" spans="11:12" x14ac:dyDescent="0.2">
      <c r="K359" s="45"/>
      <c r="L359" s="45"/>
    </row>
    <row r="360" spans="11:12" x14ac:dyDescent="0.2">
      <c r="K360" s="45"/>
      <c r="L360" s="45"/>
    </row>
    <row r="361" spans="11:12" x14ac:dyDescent="0.2">
      <c r="K361" s="45"/>
      <c r="L361" s="45"/>
    </row>
    <row r="362" spans="11:12" x14ac:dyDescent="0.2">
      <c r="K362" s="45"/>
      <c r="L362" s="45"/>
    </row>
    <row r="363" spans="11:12" x14ac:dyDescent="0.2">
      <c r="K363" s="45"/>
      <c r="L363" s="45"/>
    </row>
    <row r="364" spans="11:12" x14ac:dyDescent="0.2">
      <c r="K364" s="45"/>
      <c r="L364" s="45"/>
    </row>
    <row r="365" spans="11:12" x14ac:dyDescent="0.2">
      <c r="K365" s="45"/>
      <c r="L365" s="45"/>
    </row>
    <row r="366" spans="11:12" x14ac:dyDescent="0.2">
      <c r="K366" s="45"/>
      <c r="L366" s="45"/>
    </row>
    <row r="367" spans="11:12" x14ac:dyDescent="0.2">
      <c r="K367" s="45"/>
      <c r="L367" s="45"/>
    </row>
    <row r="368" spans="11:12" x14ac:dyDescent="0.2">
      <c r="K368" s="45"/>
      <c r="L368" s="45"/>
    </row>
    <row r="369" spans="11:12" x14ac:dyDescent="0.2">
      <c r="K369" s="45"/>
      <c r="L369" s="45"/>
    </row>
    <row r="370" spans="11:12" x14ac:dyDescent="0.2">
      <c r="K370" s="45"/>
      <c r="L370" s="45"/>
    </row>
    <row r="371" spans="11:12" x14ac:dyDescent="0.2">
      <c r="K371" s="45"/>
      <c r="L371" s="45"/>
    </row>
    <row r="372" spans="11:12" x14ac:dyDescent="0.2">
      <c r="K372" s="45"/>
      <c r="L372" s="45"/>
    </row>
    <row r="373" spans="11:12" x14ac:dyDescent="0.2">
      <c r="K373" s="45"/>
      <c r="L373" s="45"/>
    </row>
    <row r="374" spans="11:12" x14ac:dyDescent="0.2">
      <c r="K374" s="45"/>
      <c r="L374" s="45"/>
    </row>
    <row r="375" spans="11:12" x14ac:dyDescent="0.2">
      <c r="K375" s="45"/>
      <c r="L375" s="45"/>
    </row>
    <row r="376" spans="11:12" x14ac:dyDescent="0.2">
      <c r="K376" s="45"/>
      <c r="L376" s="45"/>
    </row>
    <row r="377" spans="11:12" x14ac:dyDescent="0.2">
      <c r="K377" s="45"/>
      <c r="L377" s="45"/>
    </row>
    <row r="378" spans="11:12" x14ac:dyDescent="0.2">
      <c r="K378" s="45"/>
      <c r="L378" s="45"/>
    </row>
    <row r="379" spans="11:12" x14ac:dyDescent="0.2">
      <c r="K379" s="45"/>
      <c r="L379" s="45"/>
    </row>
    <row r="380" spans="11:12" x14ac:dyDescent="0.2">
      <c r="K380" s="45"/>
      <c r="L380" s="45"/>
    </row>
    <row r="381" spans="11:12" x14ac:dyDescent="0.2">
      <c r="K381" s="45"/>
      <c r="L381" s="45"/>
    </row>
    <row r="382" spans="11:12" x14ac:dyDescent="0.2">
      <c r="K382" s="45"/>
      <c r="L382" s="45"/>
    </row>
    <row r="383" spans="11:12" x14ac:dyDescent="0.2">
      <c r="K383" s="45"/>
      <c r="L383" s="45"/>
    </row>
    <row r="384" spans="11:12" x14ac:dyDescent="0.2">
      <c r="K384" s="45"/>
      <c r="L384" s="45"/>
    </row>
    <row r="385" spans="11:12" x14ac:dyDescent="0.2">
      <c r="K385" s="45"/>
      <c r="L385" s="45"/>
    </row>
    <row r="386" spans="11:12" x14ac:dyDescent="0.2">
      <c r="K386" s="45"/>
      <c r="L386" s="45"/>
    </row>
    <row r="387" spans="11:12" x14ac:dyDescent="0.2">
      <c r="K387" s="45"/>
      <c r="L387" s="45"/>
    </row>
    <row r="388" spans="11:12" x14ac:dyDescent="0.2">
      <c r="K388" s="45"/>
      <c r="L388" s="45"/>
    </row>
    <row r="389" spans="11:12" x14ac:dyDescent="0.2">
      <c r="K389" s="45"/>
      <c r="L389" s="45"/>
    </row>
    <row r="390" spans="11:12" x14ac:dyDescent="0.2">
      <c r="K390" s="45"/>
      <c r="L390" s="45"/>
    </row>
    <row r="391" spans="11:12" x14ac:dyDescent="0.2">
      <c r="K391" s="45"/>
      <c r="L391" s="45"/>
    </row>
    <row r="392" spans="11:12" x14ac:dyDescent="0.2">
      <c r="K392" s="45"/>
      <c r="L392" s="45"/>
    </row>
    <row r="393" spans="11:12" x14ac:dyDescent="0.2">
      <c r="K393" s="45"/>
      <c r="L393" s="45"/>
    </row>
    <row r="394" spans="11:12" x14ac:dyDescent="0.2">
      <c r="K394" s="45"/>
      <c r="L394" s="45"/>
    </row>
    <row r="395" spans="11:12" x14ac:dyDescent="0.2">
      <c r="K395" s="45"/>
      <c r="L395" s="45"/>
    </row>
    <row r="396" spans="11:12" x14ac:dyDescent="0.2">
      <c r="K396" s="45"/>
      <c r="L396" s="45"/>
    </row>
    <row r="397" spans="11:12" x14ac:dyDescent="0.2">
      <c r="K397" s="45"/>
      <c r="L397" s="45"/>
    </row>
    <row r="398" spans="11:12" x14ac:dyDescent="0.2">
      <c r="K398" s="45"/>
      <c r="L398" s="45"/>
    </row>
    <row r="399" spans="11:12" x14ac:dyDescent="0.2">
      <c r="K399" s="45"/>
      <c r="L399" s="45"/>
    </row>
    <row r="400" spans="11:12" x14ac:dyDescent="0.2">
      <c r="K400" s="45"/>
      <c r="L400" s="45"/>
    </row>
    <row r="401" spans="11:12" x14ac:dyDescent="0.2">
      <c r="K401" s="45"/>
      <c r="L401" s="45"/>
    </row>
    <row r="402" spans="11:12" x14ac:dyDescent="0.2">
      <c r="K402" s="45"/>
      <c r="L402" s="45"/>
    </row>
    <row r="403" spans="11:12" x14ac:dyDescent="0.2">
      <c r="K403" s="45"/>
      <c r="L403" s="45"/>
    </row>
    <row r="404" spans="11:12" x14ac:dyDescent="0.2">
      <c r="K404" s="45"/>
      <c r="L404" s="45"/>
    </row>
    <row r="405" spans="11:12" x14ac:dyDescent="0.2">
      <c r="K405" s="45"/>
      <c r="L405" s="45"/>
    </row>
    <row r="406" spans="11:12" x14ac:dyDescent="0.2">
      <c r="K406" s="45"/>
      <c r="L406" s="45"/>
    </row>
    <row r="407" spans="11:12" x14ac:dyDescent="0.2">
      <c r="K407" s="45"/>
      <c r="L407" s="45"/>
    </row>
    <row r="408" spans="11:12" x14ac:dyDescent="0.2">
      <c r="K408" s="45"/>
      <c r="L408" s="45"/>
    </row>
    <row r="409" spans="11:12" x14ac:dyDescent="0.2">
      <c r="K409" s="45"/>
      <c r="L409" s="45"/>
    </row>
    <row r="410" spans="11:12" x14ac:dyDescent="0.2">
      <c r="K410" s="45"/>
      <c r="L410" s="45"/>
    </row>
    <row r="411" spans="11:12" x14ac:dyDescent="0.2">
      <c r="K411" s="45"/>
      <c r="L411" s="45"/>
    </row>
    <row r="412" spans="11:12" x14ac:dyDescent="0.2">
      <c r="K412" s="45"/>
      <c r="L412" s="45"/>
    </row>
    <row r="413" spans="11:12" x14ac:dyDescent="0.2">
      <c r="K413" s="45"/>
      <c r="L413" s="45"/>
    </row>
    <row r="414" spans="11:12" x14ac:dyDescent="0.2">
      <c r="K414" s="45"/>
      <c r="L414" s="45"/>
    </row>
    <row r="415" spans="11:12" x14ac:dyDescent="0.2">
      <c r="K415" s="45"/>
      <c r="L415" s="45"/>
    </row>
    <row r="416" spans="11:12" x14ac:dyDescent="0.2">
      <c r="K416" s="45"/>
      <c r="L416" s="45"/>
    </row>
    <row r="417" spans="11:12" x14ac:dyDescent="0.2">
      <c r="K417" s="45"/>
      <c r="L417" s="45"/>
    </row>
    <row r="418" spans="11:12" x14ac:dyDescent="0.2">
      <c r="K418" s="45"/>
      <c r="L418" s="45"/>
    </row>
    <row r="419" spans="11:12" x14ac:dyDescent="0.2">
      <c r="K419" s="45"/>
      <c r="L419" s="45"/>
    </row>
    <row r="420" spans="11:12" x14ac:dyDescent="0.2">
      <c r="K420" s="45"/>
      <c r="L420" s="45"/>
    </row>
    <row r="421" spans="11:12" x14ac:dyDescent="0.2">
      <c r="K421" s="45"/>
      <c r="L421" s="45"/>
    </row>
    <row r="422" spans="11:12" x14ac:dyDescent="0.2">
      <c r="K422" s="45"/>
      <c r="L422" s="45"/>
    </row>
    <row r="423" spans="11:12" x14ac:dyDescent="0.2">
      <c r="K423" s="45"/>
      <c r="L423" s="45"/>
    </row>
    <row r="424" spans="11:12" x14ac:dyDescent="0.2">
      <c r="K424" s="45"/>
      <c r="L424" s="45"/>
    </row>
    <row r="425" spans="11:12" x14ac:dyDescent="0.2">
      <c r="K425" s="45"/>
      <c r="L425" s="45"/>
    </row>
    <row r="426" spans="11:12" x14ac:dyDescent="0.2">
      <c r="K426" s="45"/>
      <c r="L426" s="45"/>
    </row>
    <row r="427" spans="11:12" x14ac:dyDescent="0.2">
      <c r="K427" s="45"/>
      <c r="L427" s="45"/>
    </row>
    <row r="428" spans="11:12" x14ac:dyDescent="0.2">
      <c r="K428" s="45"/>
      <c r="L428" s="45"/>
    </row>
    <row r="429" spans="11:12" x14ac:dyDescent="0.2">
      <c r="K429" s="45"/>
      <c r="L429" s="45"/>
    </row>
    <row r="430" spans="11:12" x14ac:dyDescent="0.2">
      <c r="K430" s="45"/>
      <c r="L430" s="45"/>
    </row>
    <row r="431" spans="11:12" x14ac:dyDescent="0.2">
      <c r="K431" s="45"/>
      <c r="L431" s="45"/>
    </row>
    <row r="432" spans="11:12" x14ac:dyDescent="0.2">
      <c r="K432" s="45"/>
      <c r="L432" s="45"/>
    </row>
    <row r="433" spans="11:12" x14ac:dyDescent="0.2">
      <c r="K433" s="45"/>
      <c r="L433" s="45"/>
    </row>
    <row r="434" spans="11:12" x14ac:dyDescent="0.2">
      <c r="K434" s="45"/>
      <c r="L434" s="45"/>
    </row>
    <row r="435" spans="11:12" x14ac:dyDescent="0.2">
      <c r="K435" s="45"/>
      <c r="L435" s="45"/>
    </row>
    <row r="436" spans="11:12" x14ac:dyDescent="0.2">
      <c r="K436" s="45"/>
      <c r="L436" s="45"/>
    </row>
    <row r="437" spans="11:12" x14ac:dyDescent="0.2">
      <c r="K437" s="45"/>
      <c r="L437" s="45"/>
    </row>
    <row r="438" spans="11:12" x14ac:dyDescent="0.2">
      <c r="K438" s="45"/>
      <c r="L438" s="45"/>
    </row>
    <row r="439" spans="11:12" x14ac:dyDescent="0.2">
      <c r="K439" s="45"/>
      <c r="L439" s="45"/>
    </row>
    <row r="440" spans="11:12" x14ac:dyDescent="0.2">
      <c r="K440" s="45"/>
      <c r="L440" s="45"/>
    </row>
    <row r="441" spans="11:12" x14ac:dyDescent="0.2">
      <c r="K441" s="45"/>
      <c r="L441" s="45"/>
    </row>
    <row r="442" spans="11:12" x14ac:dyDescent="0.2">
      <c r="K442" s="45"/>
      <c r="L442" s="45"/>
    </row>
    <row r="443" spans="11:12" x14ac:dyDescent="0.2">
      <c r="K443" s="45"/>
      <c r="L443" s="45"/>
    </row>
    <row r="444" spans="11:12" x14ac:dyDescent="0.2">
      <c r="K444" s="45"/>
      <c r="L444" s="45"/>
    </row>
    <row r="445" spans="11:12" x14ac:dyDescent="0.2">
      <c r="K445" s="45"/>
      <c r="L445" s="45"/>
    </row>
    <row r="446" spans="11:12" x14ac:dyDescent="0.2">
      <c r="K446" s="45"/>
      <c r="L446" s="45"/>
    </row>
    <row r="447" spans="11:12" x14ac:dyDescent="0.2">
      <c r="K447" s="45"/>
      <c r="L447" s="45"/>
    </row>
    <row r="448" spans="11:12" x14ac:dyDescent="0.2">
      <c r="K448" s="45"/>
      <c r="L448" s="45"/>
    </row>
    <row r="449" spans="11:12" x14ac:dyDescent="0.2">
      <c r="K449" s="45"/>
      <c r="L449" s="45"/>
    </row>
    <row r="450" spans="11:12" x14ac:dyDescent="0.2">
      <c r="K450" s="45"/>
      <c r="L450" s="45"/>
    </row>
    <row r="451" spans="11:12" x14ac:dyDescent="0.2">
      <c r="K451" s="45"/>
      <c r="L451" s="45"/>
    </row>
    <row r="452" spans="11:12" x14ac:dyDescent="0.2">
      <c r="K452" s="45"/>
      <c r="L452" s="45"/>
    </row>
    <row r="453" spans="11:12" x14ac:dyDescent="0.2">
      <c r="K453" s="45"/>
      <c r="L453" s="45"/>
    </row>
    <row r="454" spans="11:12" x14ac:dyDescent="0.2">
      <c r="K454" s="45"/>
      <c r="L454" s="45"/>
    </row>
    <row r="455" spans="11:12" x14ac:dyDescent="0.2">
      <c r="K455" s="45"/>
      <c r="L455" s="45"/>
    </row>
    <row r="456" spans="11:12" x14ac:dyDescent="0.2">
      <c r="K456" s="45"/>
      <c r="L456" s="45"/>
    </row>
    <row r="457" spans="11:12" x14ac:dyDescent="0.2">
      <c r="K457" s="45"/>
      <c r="L457" s="45"/>
    </row>
    <row r="458" spans="11:12" x14ac:dyDescent="0.2">
      <c r="K458" s="45"/>
      <c r="L458" s="45"/>
    </row>
    <row r="459" spans="11:12" x14ac:dyDescent="0.2">
      <c r="K459" s="45"/>
      <c r="L459" s="45"/>
    </row>
    <row r="460" spans="11:12" x14ac:dyDescent="0.2">
      <c r="K460" s="45"/>
      <c r="L460" s="45"/>
    </row>
    <row r="461" spans="11:12" x14ac:dyDescent="0.2">
      <c r="K461" s="45"/>
      <c r="L461" s="45"/>
    </row>
    <row r="462" spans="11:12" x14ac:dyDescent="0.2">
      <c r="K462" s="45"/>
      <c r="L462" s="45"/>
    </row>
    <row r="463" spans="11:12" x14ac:dyDescent="0.2">
      <c r="K463" s="45"/>
      <c r="L463" s="45"/>
    </row>
    <row r="464" spans="11:12" x14ac:dyDescent="0.2">
      <c r="K464" s="45"/>
      <c r="L464" s="45"/>
    </row>
    <row r="465" spans="11:12" x14ac:dyDescent="0.2">
      <c r="K465" s="45"/>
      <c r="L465" s="45"/>
    </row>
    <row r="466" spans="11:12" x14ac:dyDescent="0.2">
      <c r="K466" s="45"/>
      <c r="L466" s="45"/>
    </row>
    <row r="467" spans="11:12" x14ac:dyDescent="0.2">
      <c r="K467" s="45"/>
      <c r="L467" s="45"/>
    </row>
    <row r="468" spans="11:12" x14ac:dyDescent="0.2">
      <c r="K468" s="45"/>
      <c r="L468" s="45"/>
    </row>
    <row r="469" spans="11:12" x14ac:dyDescent="0.2">
      <c r="K469" s="45"/>
      <c r="L469" s="45"/>
    </row>
    <row r="470" spans="11:12" x14ac:dyDescent="0.2">
      <c r="K470" s="45"/>
      <c r="L470" s="45"/>
    </row>
    <row r="471" spans="11:12" x14ac:dyDescent="0.2">
      <c r="K471" s="45"/>
      <c r="L471" s="45"/>
    </row>
    <row r="472" spans="11:12" x14ac:dyDescent="0.2">
      <c r="K472" s="45"/>
      <c r="L472" s="45"/>
    </row>
    <row r="473" spans="11:12" x14ac:dyDescent="0.2">
      <c r="K473" s="45"/>
      <c r="L473" s="45"/>
    </row>
    <row r="474" spans="11:12" x14ac:dyDescent="0.2">
      <c r="K474" s="45"/>
      <c r="L474" s="45"/>
    </row>
    <row r="475" spans="11:12" x14ac:dyDescent="0.2">
      <c r="K475" s="45"/>
      <c r="L475" s="45"/>
    </row>
    <row r="476" spans="11:12" x14ac:dyDescent="0.2">
      <c r="K476" s="45"/>
      <c r="L476" s="45"/>
    </row>
    <row r="477" spans="11:12" x14ac:dyDescent="0.2">
      <c r="K477" s="45"/>
      <c r="L477" s="45"/>
    </row>
    <row r="478" spans="11:12" x14ac:dyDescent="0.2">
      <c r="K478" s="45"/>
      <c r="L478" s="45"/>
    </row>
    <row r="479" spans="11:12" x14ac:dyDescent="0.2">
      <c r="K479" s="45"/>
      <c r="L479" s="45"/>
    </row>
    <row r="480" spans="11:12" x14ac:dyDescent="0.2">
      <c r="K480" s="45"/>
      <c r="L480" s="45"/>
    </row>
    <row r="481" spans="11:12" x14ac:dyDescent="0.2">
      <c r="K481" s="45"/>
      <c r="L481" s="45"/>
    </row>
    <row r="482" spans="11:12" x14ac:dyDescent="0.2">
      <c r="K482" s="45"/>
      <c r="L482" s="45"/>
    </row>
    <row r="483" spans="11:12" x14ac:dyDescent="0.2">
      <c r="K483" s="45"/>
      <c r="L483" s="45"/>
    </row>
    <row r="484" spans="11:12" x14ac:dyDescent="0.2">
      <c r="K484" s="45"/>
      <c r="L484" s="45"/>
    </row>
    <row r="485" spans="11:12" x14ac:dyDescent="0.2">
      <c r="K485" s="45"/>
      <c r="L485" s="45"/>
    </row>
    <row r="486" spans="11:12" x14ac:dyDescent="0.2">
      <c r="K486" s="45"/>
      <c r="L486" s="45"/>
    </row>
    <row r="487" spans="11:12" x14ac:dyDescent="0.2">
      <c r="K487" s="45"/>
      <c r="L487" s="45"/>
    </row>
    <row r="488" spans="11:12" x14ac:dyDescent="0.2">
      <c r="K488" s="45"/>
      <c r="L488" s="45"/>
    </row>
    <row r="489" spans="11:12" x14ac:dyDescent="0.2">
      <c r="K489" s="45"/>
      <c r="L489" s="45"/>
    </row>
    <row r="490" spans="11:12" x14ac:dyDescent="0.2">
      <c r="K490" s="45"/>
      <c r="L490" s="45"/>
    </row>
    <row r="491" spans="11:12" x14ac:dyDescent="0.2">
      <c r="K491" s="45"/>
      <c r="L491" s="45"/>
    </row>
    <row r="492" spans="11:12" x14ac:dyDescent="0.2">
      <c r="K492" s="45"/>
      <c r="L492" s="45"/>
    </row>
    <row r="493" spans="11:12" x14ac:dyDescent="0.2">
      <c r="K493" s="45"/>
      <c r="L493" s="45"/>
    </row>
    <row r="494" spans="11:12" x14ac:dyDescent="0.2">
      <c r="K494" s="45"/>
      <c r="L494" s="45"/>
    </row>
    <row r="495" spans="11:12" x14ac:dyDescent="0.2">
      <c r="K495" s="45"/>
      <c r="L495" s="45"/>
    </row>
    <row r="496" spans="11:12" x14ac:dyDescent="0.2">
      <c r="K496" s="45"/>
      <c r="L496" s="45"/>
    </row>
    <row r="497" spans="11:12" x14ac:dyDescent="0.2">
      <c r="K497" s="45"/>
      <c r="L497" s="45"/>
    </row>
    <row r="498" spans="11:12" x14ac:dyDescent="0.2">
      <c r="K498" s="45"/>
      <c r="L498" s="45"/>
    </row>
    <row r="499" spans="11:12" x14ac:dyDescent="0.2">
      <c r="K499" s="45"/>
      <c r="L499" s="45"/>
    </row>
    <row r="500" spans="11:12" x14ac:dyDescent="0.2">
      <c r="K500" s="45"/>
      <c r="L500" s="45"/>
    </row>
    <row r="501" spans="11:12" x14ac:dyDescent="0.2">
      <c r="K501" s="45"/>
      <c r="L501" s="45"/>
    </row>
    <row r="502" spans="11:12" x14ac:dyDescent="0.2">
      <c r="K502" s="45"/>
      <c r="L502" s="45"/>
    </row>
    <row r="503" spans="11:12" x14ac:dyDescent="0.2">
      <c r="K503" s="45"/>
      <c r="L503" s="45"/>
    </row>
    <row r="504" spans="11:12" x14ac:dyDescent="0.2">
      <c r="K504" s="45"/>
      <c r="L504" s="45"/>
    </row>
    <row r="505" spans="11:12" x14ac:dyDescent="0.2">
      <c r="K505" s="45"/>
      <c r="L505" s="45"/>
    </row>
    <row r="506" spans="11:12" x14ac:dyDescent="0.2">
      <c r="K506" s="45"/>
      <c r="L506" s="45"/>
    </row>
    <row r="507" spans="11:12" x14ac:dyDescent="0.2">
      <c r="K507" s="45"/>
      <c r="L507" s="45"/>
    </row>
    <row r="508" spans="11:12" x14ac:dyDescent="0.2">
      <c r="K508" s="45"/>
      <c r="L508" s="45"/>
    </row>
    <row r="509" spans="11:12" x14ac:dyDescent="0.2">
      <c r="K509" s="45"/>
      <c r="L509" s="45"/>
    </row>
    <row r="510" spans="11:12" x14ac:dyDescent="0.2">
      <c r="K510" s="45"/>
      <c r="L510" s="45"/>
    </row>
    <row r="511" spans="11:12" x14ac:dyDescent="0.2">
      <c r="K511" s="45"/>
      <c r="L511" s="45"/>
    </row>
    <row r="512" spans="11:12" x14ac:dyDescent="0.2">
      <c r="K512" s="45"/>
      <c r="L512" s="45"/>
    </row>
    <row r="513" spans="11:12" x14ac:dyDescent="0.2">
      <c r="K513" s="45"/>
      <c r="L513" s="45"/>
    </row>
    <row r="514" spans="11:12" x14ac:dyDescent="0.2">
      <c r="K514" s="45"/>
      <c r="L514" s="45"/>
    </row>
    <row r="515" spans="11:12" x14ac:dyDescent="0.2">
      <c r="K515" s="45"/>
      <c r="L515" s="45"/>
    </row>
    <row r="516" spans="11:12" x14ac:dyDescent="0.2">
      <c r="K516" s="45"/>
      <c r="L516" s="45"/>
    </row>
    <row r="517" spans="11:12" x14ac:dyDescent="0.2">
      <c r="K517" s="45"/>
      <c r="L517" s="45"/>
    </row>
    <row r="518" spans="11:12" x14ac:dyDescent="0.2">
      <c r="K518" s="45"/>
      <c r="L518" s="45"/>
    </row>
    <row r="519" spans="11:12" x14ac:dyDescent="0.2">
      <c r="K519" s="45"/>
      <c r="L519" s="45"/>
    </row>
    <row r="520" spans="11:12" x14ac:dyDescent="0.2">
      <c r="K520" s="45"/>
      <c r="L520" s="45"/>
    </row>
    <row r="521" spans="11:12" x14ac:dyDescent="0.2">
      <c r="K521" s="45"/>
      <c r="L521" s="45"/>
    </row>
    <row r="522" spans="11:12" x14ac:dyDescent="0.2">
      <c r="K522" s="45"/>
      <c r="L522" s="45"/>
    </row>
    <row r="523" spans="11:12" x14ac:dyDescent="0.2">
      <c r="K523" s="45"/>
      <c r="L523" s="45"/>
    </row>
    <row r="524" spans="11:12" x14ac:dyDescent="0.2">
      <c r="K524" s="45"/>
      <c r="L524" s="45"/>
    </row>
    <row r="525" spans="11:12" x14ac:dyDescent="0.2">
      <c r="K525" s="45"/>
      <c r="L525" s="45"/>
    </row>
    <row r="526" spans="11:12" x14ac:dyDescent="0.2">
      <c r="K526" s="45"/>
      <c r="L526" s="45"/>
    </row>
    <row r="527" spans="11:12" x14ac:dyDescent="0.2">
      <c r="K527" s="45"/>
      <c r="L527" s="45"/>
    </row>
    <row r="528" spans="11:12" x14ac:dyDescent="0.2">
      <c r="K528" s="45"/>
      <c r="L528" s="45"/>
    </row>
    <row r="529" spans="11:12" x14ac:dyDescent="0.2">
      <c r="K529" s="45"/>
      <c r="L529" s="45"/>
    </row>
    <row r="530" spans="11:12" x14ac:dyDescent="0.2">
      <c r="K530" s="45"/>
      <c r="L530" s="45"/>
    </row>
    <row r="531" spans="11:12" x14ac:dyDescent="0.2">
      <c r="K531" s="45"/>
      <c r="L531" s="45"/>
    </row>
    <row r="532" spans="11:12" x14ac:dyDescent="0.2">
      <c r="K532" s="45"/>
      <c r="L532" s="45"/>
    </row>
    <row r="533" spans="11:12" x14ac:dyDescent="0.2">
      <c r="K533" s="45"/>
      <c r="L533" s="45"/>
    </row>
    <row r="534" spans="11:12" x14ac:dyDescent="0.2">
      <c r="K534" s="45"/>
      <c r="L534" s="45"/>
    </row>
    <row r="535" spans="11:12" x14ac:dyDescent="0.2">
      <c r="K535" s="45"/>
      <c r="L535" s="45"/>
    </row>
    <row r="536" spans="11:12" x14ac:dyDescent="0.2">
      <c r="K536" s="45"/>
      <c r="L536" s="45"/>
    </row>
    <row r="537" spans="11:12" x14ac:dyDescent="0.2">
      <c r="K537" s="45"/>
      <c r="L537" s="45"/>
    </row>
    <row r="538" spans="11:12" x14ac:dyDescent="0.2">
      <c r="K538" s="45"/>
      <c r="L538" s="45"/>
    </row>
    <row r="539" spans="11:12" x14ac:dyDescent="0.2">
      <c r="K539" s="45"/>
      <c r="L539" s="45"/>
    </row>
    <row r="540" spans="11:12" x14ac:dyDescent="0.2">
      <c r="K540" s="45"/>
      <c r="L540" s="45"/>
    </row>
    <row r="541" spans="11:12" x14ac:dyDescent="0.2">
      <c r="K541" s="45"/>
      <c r="L541" s="45"/>
    </row>
    <row r="542" spans="11:12" x14ac:dyDescent="0.2">
      <c r="K542" s="45"/>
      <c r="L542" s="45"/>
    </row>
    <row r="543" spans="11:12" x14ac:dyDescent="0.2">
      <c r="K543" s="45"/>
      <c r="L543" s="45"/>
    </row>
    <row r="544" spans="11:12" x14ac:dyDescent="0.2">
      <c r="K544" s="45"/>
      <c r="L544" s="45"/>
    </row>
    <row r="545" spans="11:12" x14ac:dyDescent="0.2">
      <c r="K545" s="45"/>
      <c r="L545" s="45"/>
    </row>
    <row r="546" spans="11:12" x14ac:dyDescent="0.2">
      <c r="K546" s="45"/>
      <c r="L546" s="45"/>
    </row>
    <row r="547" spans="11:12" x14ac:dyDescent="0.2">
      <c r="K547" s="45"/>
      <c r="L547" s="45"/>
    </row>
    <row r="548" spans="11:12" x14ac:dyDescent="0.2">
      <c r="K548" s="45"/>
      <c r="L548" s="45"/>
    </row>
    <row r="549" spans="11:12" x14ac:dyDescent="0.2">
      <c r="K549" s="45"/>
      <c r="L549" s="45"/>
    </row>
    <row r="550" spans="11:12" x14ac:dyDescent="0.2">
      <c r="K550" s="45"/>
      <c r="L550" s="45"/>
    </row>
    <row r="551" spans="11:12" x14ac:dyDescent="0.2">
      <c r="K551" s="45"/>
      <c r="L551" s="45"/>
    </row>
    <row r="552" spans="11:12" x14ac:dyDescent="0.2">
      <c r="K552" s="45"/>
      <c r="L552" s="45"/>
    </row>
    <row r="553" spans="11:12" x14ac:dyDescent="0.2">
      <c r="K553" s="45"/>
      <c r="L553" s="45"/>
    </row>
    <row r="554" spans="11:12" x14ac:dyDescent="0.2">
      <c r="K554" s="45"/>
      <c r="L554" s="45"/>
    </row>
    <row r="555" spans="11:12" x14ac:dyDescent="0.2">
      <c r="K555" s="45"/>
      <c r="L555" s="45"/>
    </row>
    <row r="556" spans="11:12" x14ac:dyDescent="0.2">
      <c r="K556" s="45"/>
      <c r="L556" s="45"/>
    </row>
    <row r="557" spans="11:12" x14ac:dyDescent="0.2">
      <c r="K557" s="45"/>
      <c r="L557" s="45"/>
    </row>
    <row r="558" spans="11:12" x14ac:dyDescent="0.2">
      <c r="K558" s="45"/>
      <c r="L558" s="45"/>
    </row>
    <row r="559" spans="11:12" x14ac:dyDescent="0.2">
      <c r="K559" s="45"/>
      <c r="L559" s="45"/>
    </row>
    <row r="560" spans="11:12" x14ac:dyDescent="0.2">
      <c r="K560" s="45"/>
      <c r="L560" s="45"/>
    </row>
    <row r="561" spans="11:12" x14ac:dyDescent="0.2">
      <c r="K561" s="45"/>
      <c r="L561" s="45"/>
    </row>
    <row r="562" spans="11:12" x14ac:dyDescent="0.2">
      <c r="K562" s="45"/>
      <c r="L562" s="45"/>
    </row>
    <row r="563" spans="11:12" x14ac:dyDescent="0.2">
      <c r="K563" s="45"/>
      <c r="L563" s="45"/>
    </row>
    <row r="564" spans="11:12" x14ac:dyDescent="0.2">
      <c r="K564" s="45"/>
      <c r="L564" s="45"/>
    </row>
    <row r="565" spans="11:12" x14ac:dyDescent="0.2">
      <c r="K565" s="45"/>
      <c r="L565" s="45"/>
    </row>
    <row r="566" spans="11:12" x14ac:dyDescent="0.2">
      <c r="K566" s="45"/>
      <c r="L566" s="45"/>
    </row>
    <row r="567" spans="11:12" x14ac:dyDescent="0.2">
      <c r="K567" s="45"/>
      <c r="L567" s="45"/>
    </row>
    <row r="568" spans="11:12" x14ac:dyDescent="0.2">
      <c r="K568" s="45"/>
      <c r="L568" s="45"/>
    </row>
    <row r="569" spans="11:12" x14ac:dyDescent="0.2">
      <c r="K569" s="45"/>
      <c r="L569" s="45"/>
    </row>
    <row r="570" spans="11:12" x14ac:dyDescent="0.2">
      <c r="K570" s="45"/>
      <c r="L570" s="45"/>
    </row>
    <row r="571" spans="11:12" x14ac:dyDescent="0.2">
      <c r="K571" s="45"/>
      <c r="L571" s="45"/>
    </row>
    <row r="572" spans="11:12" x14ac:dyDescent="0.2">
      <c r="K572" s="45"/>
      <c r="L572" s="45"/>
    </row>
    <row r="573" spans="11:12" x14ac:dyDescent="0.2">
      <c r="K573" s="45"/>
      <c r="L573" s="45"/>
    </row>
    <row r="574" spans="11:12" x14ac:dyDescent="0.2">
      <c r="K574" s="45"/>
      <c r="L574" s="45"/>
    </row>
    <row r="575" spans="11:12" x14ac:dyDescent="0.2">
      <c r="K575" s="45"/>
      <c r="L575" s="45"/>
    </row>
    <row r="576" spans="11:12" x14ac:dyDescent="0.2">
      <c r="K576" s="45"/>
      <c r="L576" s="45"/>
    </row>
    <row r="577" spans="11:12" x14ac:dyDescent="0.2">
      <c r="K577" s="45"/>
      <c r="L577" s="45"/>
    </row>
    <row r="578" spans="11:12" x14ac:dyDescent="0.2">
      <c r="K578" s="45"/>
      <c r="L578" s="45"/>
    </row>
    <row r="579" spans="11:12" x14ac:dyDescent="0.2">
      <c r="K579" s="45"/>
      <c r="L579" s="45"/>
    </row>
    <row r="580" spans="11:12" x14ac:dyDescent="0.2">
      <c r="K580" s="45"/>
      <c r="L580" s="45"/>
    </row>
    <row r="581" spans="11:12" x14ac:dyDescent="0.2">
      <c r="K581" s="45"/>
      <c r="L581" s="45"/>
    </row>
    <row r="582" spans="11:12" x14ac:dyDescent="0.2">
      <c r="K582" s="45"/>
      <c r="L582" s="45"/>
    </row>
    <row r="583" spans="11:12" x14ac:dyDescent="0.2">
      <c r="K583" s="45"/>
      <c r="L583" s="45"/>
    </row>
    <row r="584" spans="11:12" x14ac:dyDescent="0.2">
      <c r="K584" s="45"/>
      <c r="L584" s="45"/>
    </row>
    <row r="585" spans="11:12" x14ac:dyDescent="0.2">
      <c r="K585" s="45"/>
      <c r="L585" s="45"/>
    </row>
    <row r="586" spans="11:12" x14ac:dyDescent="0.2">
      <c r="K586" s="45"/>
      <c r="L586" s="45"/>
    </row>
    <row r="587" spans="11:12" x14ac:dyDescent="0.2">
      <c r="K587" s="45"/>
      <c r="L587" s="45"/>
    </row>
    <row r="588" spans="11:12" x14ac:dyDescent="0.2">
      <c r="K588" s="45"/>
      <c r="L588" s="45"/>
    </row>
    <row r="589" spans="11:12" x14ac:dyDescent="0.2">
      <c r="K589" s="45"/>
      <c r="L589" s="45"/>
    </row>
    <row r="590" spans="11:12" x14ac:dyDescent="0.2">
      <c r="K590" s="45"/>
      <c r="L590" s="45"/>
    </row>
    <row r="591" spans="11:12" x14ac:dyDescent="0.2">
      <c r="K591" s="45"/>
      <c r="L591" s="45"/>
    </row>
    <row r="592" spans="11:12" x14ac:dyDescent="0.2">
      <c r="K592" s="45"/>
      <c r="L592" s="45"/>
    </row>
    <row r="593" spans="11:12" x14ac:dyDescent="0.2">
      <c r="K593" s="45"/>
      <c r="L593" s="45"/>
    </row>
    <row r="594" spans="11:12" x14ac:dyDescent="0.2">
      <c r="K594" s="45"/>
      <c r="L594" s="45"/>
    </row>
    <row r="595" spans="11:12" x14ac:dyDescent="0.2">
      <c r="K595" s="45"/>
      <c r="L595" s="45"/>
    </row>
    <row r="596" spans="11:12" x14ac:dyDescent="0.2">
      <c r="K596" s="45"/>
      <c r="L596" s="45"/>
    </row>
    <row r="597" spans="11:12" x14ac:dyDescent="0.2">
      <c r="K597" s="45"/>
      <c r="L597" s="45"/>
    </row>
    <row r="598" spans="11:12" x14ac:dyDescent="0.2">
      <c r="K598" s="45"/>
      <c r="L598" s="45"/>
    </row>
    <row r="599" spans="11:12" x14ac:dyDescent="0.2">
      <c r="K599" s="45"/>
      <c r="L599" s="45"/>
    </row>
    <row r="600" spans="11:12" x14ac:dyDescent="0.2">
      <c r="K600" s="45"/>
      <c r="L600" s="45"/>
    </row>
    <row r="601" spans="11:12" x14ac:dyDescent="0.2">
      <c r="K601" s="45"/>
      <c r="L601" s="45"/>
    </row>
    <row r="602" spans="11:12" x14ac:dyDescent="0.2">
      <c r="K602" s="45"/>
      <c r="L602" s="45"/>
    </row>
    <row r="603" spans="11:12" x14ac:dyDescent="0.2">
      <c r="K603" s="45"/>
      <c r="L603" s="45"/>
    </row>
    <row r="604" spans="11:12" x14ac:dyDescent="0.2">
      <c r="K604" s="45"/>
      <c r="L604" s="45"/>
    </row>
    <row r="605" spans="11:12" x14ac:dyDescent="0.2">
      <c r="K605" s="45"/>
      <c r="L605" s="45"/>
    </row>
    <row r="606" spans="11:12" x14ac:dyDescent="0.2">
      <c r="K606" s="45"/>
      <c r="L606" s="45"/>
    </row>
    <row r="607" spans="11:12" x14ac:dyDescent="0.2">
      <c r="K607" s="45"/>
      <c r="L607" s="45"/>
    </row>
    <row r="608" spans="11:12" x14ac:dyDescent="0.2">
      <c r="K608" s="45"/>
      <c r="L608" s="45"/>
    </row>
    <row r="609" spans="11:12" x14ac:dyDescent="0.2">
      <c r="K609" s="45"/>
      <c r="L609" s="45"/>
    </row>
    <row r="610" spans="11:12" x14ac:dyDescent="0.2">
      <c r="K610" s="45"/>
      <c r="L610" s="45"/>
    </row>
    <row r="611" spans="11:12" x14ac:dyDescent="0.2">
      <c r="K611" s="45"/>
      <c r="L611" s="45"/>
    </row>
    <row r="612" spans="11:12" x14ac:dyDescent="0.2">
      <c r="K612" s="45"/>
      <c r="L612" s="45"/>
    </row>
    <row r="613" spans="11:12" x14ac:dyDescent="0.2">
      <c r="K613" s="45"/>
      <c r="L613" s="45"/>
    </row>
    <row r="614" spans="11:12" x14ac:dyDescent="0.2">
      <c r="K614" s="45"/>
      <c r="L614" s="45"/>
    </row>
    <row r="615" spans="11:12" x14ac:dyDescent="0.2">
      <c r="K615" s="45"/>
      <c r="L615" s="45"/>
    </row>
    <row r="616" spans="11:12" x14ac:dyDescent="0.2">
      <c r="K616" s="45"/>
      <c r="L616" s="45"/>
    </row>
    <row r="617" spans="11:12" x14ac:dyDescent="0.2">
      <c r="K617" s="45"/>
      <c r="L617" s="45"/>
    </row>
    <row r="618" spans="11:12" x14ac:dyDescent="0.2">
      <c r="K618" s="45"/>
      <c r="L618" s="45"/>
    </row>
    <row r="619" spans="11:12" x14ac:dyDescent="0.2">
      <c r="K619" s="45"/>
      <c r="L619" s="45"/>
    </row>
    <row r="620" spans="11:12" x14ac:dyDescent="0.2">
      <c r="K620" s="45"/>
      <c r="L620" s="45"/>
    </row>
    <row r="621" spans="11:12" x14ac:dyDescent="0.2">
      <c r="K621" s="45"/>
      <c r="L621" s="45"/>
    </row>
    <row r="622" spans="11:12" x14ac:dyDescent="0.2">
      <c r="K622" s="45"/>
      <c r="L622" s="45"/>
    </row>
    <row r="623" spans="11:12" x14ac:dyDescent="0.2">
      <c r="K623" s="45"/>
      <c r="L623" s="45"/>
    </row>
    <row r="624" spans="11:12" x14ac:dyDescent="0.2">
      <c r="K624" s="45"/>
      <c r="L624" s="45"/>
    </row>
    <row r="625" spans="11:12" x14ac:dyDescent="0.2">
      <c r="K625" s="45"/>
      <c r="L625" s="45"/>
    </row>
    <row r="626" spans="11:12" x14ac:dyDescent="0.2">
      <c r="K626" s="45"/>
      <c r="L626" s="45"/>
    </row>
    <row r="627" spans="11:12" x14ac:dyDescent="0.2">
      <c r="K627" s="45"/>
      <c r="L627" s="45"/>
    </row>
    <row r="628" spans="11:12" x14ac:dyDescent="0.2">
      <c r="K628" s="45"/>
      <c r="L628" s="45"/>
    </row>
    <row r="629" spans="11:12" x14ac:dyDescent="0.2">
      <c r="K629" s="45"/>
      <c r="L629" s="45"/>
    </row>
    <row r="630" spans="11:12" x14ac:dyDescent="0.2">
      <c r="K630" s="45"/>
      <c r="L630" s="45"/>
    </row>
    <row r="631" spans="11:12" x14ac:dyDescent="0.2">
      <c r="K631" s="45"/>
      <c r="L631" s="45"/>
    </row>
    <row r="632" spans="11:12" x14ac:dyDescent="0.2">
      <c r="K632" s="45"/>
      <c r="L632" s="45"/>
    </row>
    <row r="633" spans="11:12" x14ac:dyDescent="0.2">
      <c r="K633" s="45"/>
      <c r="L633" s="45"/>
    </row>
    <row r="634" spans="11:12" x14ac:dyDescent="0.2">
      <c r="K634" s="45"/>
      <c r="L634" s="45"/>
    </row>
    <row r="635" spans="11:12" x14ac:dyDescent="0.2">
      <c r="K635" s="45"/>
      <c r="L635" s="45"/>
    </row>
    <row r="636" spans="11:12" x14ac:dyDescent="0.2">
      <c r="K636" s="45"/>
      <c r="L636" s="45"/>
    </row>
    <row r="637" spans="11:12" x14ac:dyDescent="0.2">
      <c r="K637" s="45"/>
      <c r="L637" s="45"/>
    </row>
    <row r="638" spans="11:12" x14ac:dyDescent="0.2">
      <c r="K638" s="45"/>
      <c r="L638" s="45"/>
    </row>
    <row r="639" spans="11:12" x14ac:dyDescent="0.2">
      <c r="K639" s="45"/>
      <c r="L639" s="45"/>
    </row>
    <row r="640" spans="11:12" x14ac:dyDescent="0.2">
      <c r="K640" s="45"/>
      <c r="L640" s="45"/>
    </row>
    <row r="641" spans="11:12" x14ac:dyDescent="0.2">
      <c r="K641" s="45"/>
      <c r="L641" s="45"/>
    </row>
    <row r="642" spans="11:12" x14ac:dyDescent="0.2">
      <c r="K642" s="45"/>
      <c r="L642" s="45"/>
    </row>
    <row r="643" spans="11:12" x14ac:dyDescent="0.2">
      <c r="K643" s="45"/>
      <c r="L643" s="45"/>
    </row>
    <row r="644" spans="11:12" x14ac:dyDescent="0.2">
      <c r="K644" s="45"/>
      <c r="L644" s="45"/>
    </row>
    <row r="645" spans="11:12" x14ac:dyDescent="0.2">
      <c r="K645" s="45"/>
      <c r="L645" s="45"/>
    </row>
    <row r="646" spans="11:12" x14ac:dyDescent="0.2">
      <c r="K646" s="45"/>
      <c r="L646" s="45"/>
    </row>
    <row r="647" spans="11:12" x14ac:dyDescent="0.2">
      <c r="K647" s="45"/>
      <c r="L647" s="45"/>
    </row>
    <row r="648" spans="11:12" x14ac:dyDescent="0.2">
      <c r="K648" s="45"/>
      <c r="L648" s="45"/>
    </row>
    <row r="649" spans="11:12" x14ac:dyDescent="0.2">
      <c r="K649" s="45"/>
      <c r="L649" s="45"/>
    </row>
    <row r="650" spans="11:12" x14ac:dyDescent="0.2">
      <c r="K650" s="45"/>
      <c r="L650" s="45"/>
    </row>
    <row r="651" spans="11:12" x14ac:dyDescent="0.2">
      <c r="K651" s="45"/>
      <c r="L651" s="45"/>
    </row>
    <row r="652" spans="11:12" x14ac:dyDescent="0.2">
      <c r="K652" s="45"/>
      <c r="L652" s="45"/>
    </row>
    <row r="653" spans="11:12" x14ac:dyDescent="0.2">
      <c r="K653" s="45"/>
      <c r="L653" s="45"/>
    </row>
    <row r="654" spans="11:12" x14ac:dyDescent="0.2">
      <c r="K654" s="45"/>
      <c r="L654" s="45"/>
    </row>
    <row r="655" spans="11:12" x14ac:dyDescent="0.2">
      <c r="K655" s="45"/>
      <c r="L655" s="45"/>
    </row>
    <row r="656" spans="11:12" x14ac:dyDescent="0.2">
      <c r="K656" s="45"/>
      <c r="L656" s="45"/>
    </row>
    <row r="657" spans="11:12" x14ac:dyDescent="0.2">
      <c r="K657" s="45"/>
      <c r="L657" s="45"/>
    </row>
    <row r="658" spans="11:12" x14ac:dyDescent="0.2">
      <c r="K658" s="45"/>
      <c r="L658" s="45"/>
    </row>
    <row r="659" spans="11:12" x14ac:dyDescent="0.2">
      <c r="K659" s="45"/>
      <c r="L659" s="45"/>
    </row>
    <row r="660" spans="11:12" x14ac:dyDescent="0.2">
      <c r="K660" s="45"/>
      <c r="L660" s="45"/>
    </row>
    <row r="661" spans="11:12" x14ac:dyDescent="0.2">
      <c r="K661" s="45"/>
      <c r="L661" s="45"/>
    </row>
    <row r="662" spans="11:12" x14ac:dyDescent="0.2">
      <c r="K662" s="45"/>
      <c r="L662" s="45"/>
    </row>
    <row r="663" spans="11:12" x14ac:dyDescent="0.2">
      <c r="K663" s="45"/>
      <c r="L663" s="45"/>
    </row>
    <row r="664" spans="11:12" x14ac:dyDescent="0.2">
      <c r="K664" s="45"/>
      <c r="L664" s="45"/>
    </row>
    <row r="665" spans="11:12" x14ac:dyDescent="0.2">
      <c r="K665" s="45"/>
      <c r="L665" s="45"/>
    </row>
    <row r="666" spans="11:12" x14ac:dyDescent="0.2">
      <c r="K666" s="45"/>
      <c r="L666" s="45"/>
    </row>
    <row r="667" spans="11:12" x14ac:dyDescent="0.2">
      <c r="K667" s="45"/>
      <c r="L667" s="45"/>
    </row>
    <row r="668" spans="11:12" x14ac:dyDescent="0.2">
      <c r="K668" s="45"/>
      <c r="L668" s="45"/>
    </row>
    <row r="669" spans="11:12" x14ac:dyDescent="0.2">
      <c r="K669" s="45"/>
      <c r="L669" s="45"/>
    </row>
    <row r="670" spans="11:12" x14ac:dyDescent="0.2">
      <c r="K670" s="45"/>
      <c r="L670" s="45"/>
    </row>
    <row r="671" spans="11:12" x14ac:dyDescent="0.2">
      <c r="K671" s="45"/>
      <c r="L671" s="45"/>
    </row>
    <row r="672" spans="11:12" x14ac:dyDescent="0.2">
      <c r="K672" s="45"/>
      <c r="L672" s="45"/>
    </row>
    <row r="673" spans="11:12" x14ac:dyDescent="0.2">
      <c r="K673" s="45"/>
      <c r="L673" s="45"/>
    </row>
    <row r="674" spans="11:12" x14ac:dyDescent="0.2">
      <c r="K674" s="45"/>
      <c r="L674" s="45"/>
    </row>
    <row r="675" spans="11:12" x14ac:dyDescent="0.2">
      <c r="K675" s="45"/>
      <c r="L675" s="45"/>
    </row>
    <row r="676" spans="11:12" x14ac:dyDescent="0.2">
      <c r="K676" s="45"/>
      <c r="L676" s="45"/>
    </row>
    <row r="677" spans="11:12" x14ac:dyDescent="0.2">
      <c r="K677" s="45"/>
      <c r="L677" s="45"/>
    </row>
    <row r="678" spans="11:12" x14ac:dyDescent="0.2">
      <c r="K678" s="45"/>
      <c r="L678" s="45"/>
    </row>
    <row r="679" spans="11:12" x14ac:dyDescent="0.2">
      <c r="K679" s="45"/>
      <c r="L679" s="45"/>
    </row>
    <row r="680" spans="11:12" x14ac:dyDescent="0.2">
      <c r="K680" s="45"/>
      <c r="L680" s="45"/>
    </row>
    <row r="681" spans="11:12" x14ac:dyDescent="0.2">
      <c r="K681" s="45"/>
      <c r="L681" s="45"/>
    </row>
    <row r="682" spans="11:12" x14ac:dyDescent="0.2">
      <c r="K682" s="45"/>
      <c r="L682" s="45"/>
    </row>
    <row r="683" spans="11:12" x14ac:dyDescent="0.2">
      <c r="K683" s="45"/>
      <c r="L683" s="45"/>
    </row>
    <row r="684" spans="11:12" x14ac:dyDescent="0.2">
      <c r="K684" s="45"/>
      <c r="L684" s="45"/>
    </row>
    <row r="685" spans="11:12" x14ac:dyDescent="0.2">
      <c r="K685" s="45"/>
      <c r="L685" s="45"/>
    </row>
    <row r="686" spans="11:12" x14ac:dyDescent="0.2">
      <c r="K686" s="45"/>
      <c r="L686" s="45"/>
    </row>
    <row r="687" spans="11:12" x14ac:dyDescent="0.2">
      <c r="K687" s="45"/>
      <c r="L687" s="45"/>
    </row>
    <row r="688" spans="11:12" x14ac:dyDescent="0.2">
      <c r="K688" s="45"/>
      <c r="L688" s="45"/>
    </row>
    <row r="689" spans="11:12" x14ac:dyDescent="0.2">
      <c r="K689" s="45"/>
      <c r="L689" s="45"/>
    </row>
    <row r="690" spans="11:12" x14ac:dyDescent="0.2">
      <c r="K690" s="45"/>
      <c r="L690" s="45"/>
    </row>
    <row r="691" spans="11:12" x14ac:dyDescent="0.2">
      <c r="K691" s="45"/>
      <c r="L691" s="45"/>
    </row>
    <row r="692" spans="11:12" x14ac:dyDescent="0.2">
      <c r="K692" s="45"/>
      <c r="L692" s="45"/>
    </row>
    <row r="693" spans="11:12" x14ac:dyDescent="0.2">
      <c r="K693" s="45"/>
      <c r="L693" s="45"/>
    </row>
    <row r="694" spans="11:12" x14ac:dyDescent="0.2">
      <c r="K694" s="45"/>
      <c r="L694" s="45"/>
    </row>
    <row r="695" spans="11:12" x14ac:dyDescent="0.2">
      <c r="K695" s="45"/>
      <c r="L695" s="45"/>
    </row>
    <row r="696" spans="11:12" x14ac:dyDescent="0.2">
      <c r="K696" s="45"/>
      <c r="L696" s="45"/>
    </row>
    <row r="697" spans="11:12" x14ac:dyDescent="0.2">
      <c r="K697" s="45"/>
      <c r="L697" s="45"/>
    </row>
    <row r="698" spans="11:12" x14ac:dyDescent="0.2">
      <c r="K698" s="45"/>
      <c r="L698" s="45"/>
    </row>
    <row r="699" spans="11:12" x14ac:dyDescent="0.2">
      <c r="K699" s="45"/>
      <c r="L699" s="45"/>
    </row>
    <row r="700" spans="11:12" x14ac:dyDescent="0.2">
      <c r="K700" s="45"/>
      <c r="L700" s="45"/>
    </row>
    <row r="701" spans="11:12" x14ac:dyDescent="0.2">
      <c r="K701" s="45"/>
      <c r="L701" s="45"/>
    </row>
    <row r="702" spans="11:12" x14ac:dyDescent="0.2">
      <c r="K702" s="45"/>
      <c r="L702" s="45"/>
    </row>
    <row r="703" spans="11:12" x14ac:dyDescent="0.2">
      <c r="K703" s="45"/>
      <c r="L703" s="45"/>
    </row>
    <row r="704" spans="11:12" x14ac:dyDescent="0.2">
      <c r="K704" s="45"/>
      <c r="L704" s="45"/>
    </row>
    <row r="705" spans="11:12" x14ac:dyDescent="0.2">
      <c r="K705" s="45"/>
      <c r="L705" s="45"/>
    </row>
    <row r="706" spans="11:12" x14ac:dyDescent="0.2">
      <c r="K706" s="45"/>
      <c r="L706" s="45"/>
    </row>
    <row r="707" spans="11:12" x14ac:dyDescent="0.2">
      <c r="K707" s="45"/>
      <c r="L707" s="45"/>
    </row>
    <row r="708" spans="11:12" x14ac:dyDescent="0.2">
      <c r="K708" s="45"/>
      <c r="L708" s="45"/>
    </row>
    <row r="709" spans="11:12" x14ac:dyDescent="0.2">
      <c r="K709" s="45"/>
      <c r="L709" s="45"/>
    </row>
    <row r="710" spans="11:12" x14ac:dyDescent="0.2">
      <c r="K710" s="45"/>
      <c r="L710" s="45"/>
    </row>
    <row r="711" spans="11:12" x14ac:dyDescent="0.2">
      <c r="K711" s="45"/>
      <c r="L711" s="45"/>
    </row>
    <row r="712" spans="11:12" x14ac:dyDescent="0.2">
      <c r="K712" s="45"/>
      <c r="L712" s="45"/>
    </row>
    <row r="713" spans="11:12" x14ac:dyDescent="0.2">
      <c r="K713" s="45"/>
      <c r="L713" s="45"/>
    </row>
    <row r="714" spans="11:12" x14ac:dyDescent="0.2">
      <c r="K714" s="45"/>
      <c r="L714" s="45"/>
    </row>
    <row r="715" spans="11:12" x14ac:dyDescent="0.2">
      <c r="K715" s="45"/>
      <c r="L715" s="45"/>
    </row>
    <row r="716" spans="11:12" x14ac:dyDescent="0.2">
      <c r="K716" s="45"/>
      <c r="L716" s="45"/>
    </row>
    <row r="717" spans="11:12" x14ac:dyDescent="0.2">
      <c r="K717" s="45"/>
      <c r="L717" s="45"/>
    </row>
    <row r="718" spans="11:12" x14ac:dyDescent="0.2">
      <c r="K718" s="45"/>
      <c r="L718" s="45"/>
    </row>
    <row r="719" spans="11:12" x14ac:dyDescent="0.2">
      <c r="K719" s="45"/>
      <c r="L719" s="45"/>
    </row>
    <row r="720" spans="11:12" x14ac:dyDescent="0.2">
      <c r="K720" s="45"/>
      <c r="L720" s="45"/>
    </row>
    <row r="721" spans="11:12" x14ac:dyDescent="0.2">
      <c r="K721" s="45"/>
      <c r="L721" s="45"/>
    </row>
    <row r="722" spans="11:12" x14ac:dyDescent="0.2">
      <c r="K722" s="45"/>
      <c r="L722" s="45"/>
    </row>
    <row r="723" spans="11:12" x14ac:dyDescent="0.2">
      <c r="K723" s="45"/>
      <c r="L723" s="45"/>
    </row>
    <row r="724" spans="11:12" x14ac:dyDescent="0.2">
      <c r="K724" s="45"/>
      <c r="L724" s="45"/>
    </row>
    <row r="725" spans="11:12" x14ac:dyDescent="0.2">
      <c r="K725" s="45"/>
      <c r="L725" s="45"/>
    </row>
    <row r="726" spans="11:12" x14ac:dyDescent="0.2">
      <c r="K726" s="45"/>
      <c r="L726" s="45"/>
    </row>
    <row r="727" spans="11:12" x14ac:dyDescent="0.2">
      <c r="K727" s="45"/>
      <c r="L727" s="45"/>
    </row>
    <row r="728" spans="11:12" x14ac:dyDescent="0.2">
      <c r="K728" s="45"/>
      <c r="L728" s="45"/>
    </row>
    <row r="729" spans="11:12" x14ac:dyDescent="0.2">
      <c r="K729" s="45"/>
      <c r="L729" s="45"/>
    </row>
    <row r="730" spans="11:12" x14ac:dyDescent="0.2">
      <c r="K730" s="45"/>
      <c r="L730" s="45"/>
    </row>
    <row r="731" spans="11:12" x14ac:dyDescent="0.2">
      <c r="K731" s="45"/>
      <c r="L731" s="45"/>
    </row>
    <row r="732" spans="11:12" x14ac:dyDescent="0.2">
      <c r="K732" s="45"/>
      <c r="L732" s="45"/>
    </row>
    <row r="733" spans="11:12" x14ac:dyDescent="0.2">
      <c r="K733" s="45"/>
      <c r="L733" s="45"/>
    </row>
    <row r="734" spans="11:12" x14ac:dyDescent="0.2">
      <c r="K734" s="45"/>
      <c r="L734" s="45"/>
    </row>
    <row r="735" spans="11:12" x14ac:dyDescent="0.2">
      <c r="K735" s="45"/>
      <c r="L735" s="45"/>
    </row>
    <row r="736" spans="11:12" x14ac:dyDescent="0.2">
      <c r="K736" s="45"/>
      <c r="L736" s="45"/>
    </row>
    <row r="737" spans="11:12" x14ac:dyDescent="0.2">
      <c r="K737" s="45"/>
      <c r="L737" s="45"/>
    </row>
    <row r="738" spans="11:12" x14ac:dyDescent="0.2">
      <c r="K738" s="45"/>
      <c r="L738" s="45"/>
    </row>
    <row r="739" spans="11:12" x14ac:dyDescent="0.2">
      <c r="K739" s="45"/>
      <c r="L739" s="45"/>
    </row>
    <row r="740" spans="11:12" x14ac:dyDescent="0.2">
      <c r="K740" s="45"/>
      <c r="L740" s="45"/>
    </row>
    <row r="741" spans="11:12" x14ac:dyDescent="0.2">
      <c r="K741" s="45"/>
      <c r="L741" s="45"/>
    </row>
    <row r="742" spans="11:12" x14ac:dyDescent="0.2">
      <c r="K742" s="45"/>
      <c r="L742" s="45"/>
    </row>
    <row r="743" spans="11:12" x14ac:dyDescent="0.2">
      <c r="K743" s="45"/>
      <c r="L743" s="45"/>
    </row>
    <row r="744" spans="11:12" x14ac:dyDescent="0.2">
      <c r="K744" s="45"/>
      <c r="L744" s="45"/>
    </row>
    <row r="745" spans="11:12" x14ac:dyDescent="0.2">
      <c r="K745" s="45"/>
      <c r="L745" s="45"/>
    </row>
    <row r="746" spans="11:12" x14ac:dyDescent="0.2">
      <c r="K746" s="45"/>
      <c r="L746" s="45"/>
    </row>
    <row r="747" spans="11:12" x14ac:dyDescent="0.2">
      <c r="K747" s="45"/>
      <c r="L747" s="45"/>
    </row>
    <row r="748" spans="11:12" x14ac:dyDescent="0.2">
      <c r="K748" s="45"/>
      <c r="L748" s="45"/>
    </row>
    <row r="749" spans="11:12" x14ac:dyDescent="0.2">
      <c r="K749" s="45"/>
      <c r="L749" s="45"/>
    </row>
    <row r="750" spans="11:12" x14ac:dyDescent="0.2">
      <c r="K750" s="45"/>
      <c r="L750" s="45"/>
    </row>
    <row r="751" spans="11:12" x14ac:dyDescent="0.2">
      <c r="K751" s="45"/>
      <c r="L751" s="45"/>
    </row>
    <row r="752" spans="11:12" x14ac:dyDescent="0.2">
      <c r="K752" s="45"/>
      <c r="L752" s="45"/>
    </row>
    <row r="753" spans="11:12" x14ac:dyDescent="0.2">
      <c r="K753" s="45"/>
      <c r="L753" s="45"/>
    </row>
    <row r="754" spans="11:12" x14ac:dyDescent="0.2">
      <c r="K754" s="45"/>
      <c r="L754" s="45"/>
    </row>
    <row r="755" spans="11:12" x14ac:dyDescent="0.2">
      <c r="K755" s="45"/>
      <c r="L755" s="45"/>
    </row>
    <row r="756" spans="11:12" x14ac:dyDescent="0.2">
      <c r="K756" s="45"/>
      <c r="L756" s="45"/>
    </row>
    <row r="757" spans="11:12" x14ac:dyDescent="0.2">
      <c r="K757" s="45"/>
      <c r="L757" s="45"/>
    </row>
    <row r="758" spans="11:12" x14ac:dyDescent="0.2">
      <c r="K758" s="45"/>
      <c r="L758" s="45"/>
    </row>
    <row r="759" spans="11:12" x14ac:dyDescent="0.2">
      <c r="K759" s="45"/>
      <c r="L759" s="45"/>
    </row>
    <row r="760" spans="11:12" x14ac:dyDescent="0.2">
      <c r="K760" s="45"/>
      <c r="L760" s="45"/>
    </row>
    <row r="761" spans="11:12" x14ac:dyDescent="0.2">
      <c r="K761" s="45"/>
      <c r="L761" s="45"/>
    </row>
    <row r="762" spans="11:12" x14ac:dyDescent="0.2">
      <c r="K762" s="45"/>
      <c r="L762" s="45"/>
    </row>
    <row r="763" spans="11:12" x14ac:dyDescent="0.2">
      <c r="K763" s="45"/>
      <c r="L763" s="45"/>
    </row>
    <row r="764" spans="11:12" x14ac:dyDescent="0.2">
      <c r="K764" s="45"/>
      <c r="L764" s="45"/>
    </row>
    <row r="765" spans="11:12" x14ac:dyDescent="0.2">
      <c r="K765" s="45"/>
      <c r="L765" s="45"/>
    </row>
    <row r="766" spans="11:12" x14ac:dyDescent="0.2">
      <c r="K766" s="45"/>
      <c r="L766" s="45"/>
    </row>
    <row r="767" spans="11:12" x14ac:dyDescent="0.2">
      <c r="K767" s="45"/>
      <c r="L767" s="45"/>
    </row>
    <row r="768" spans="11:12" x14ac:dyDescent="0.2">
      <c r="K768" s="45"/>
      <c r="L768" s="45"/>
    </row>
    <row r="769" spans="11:12" x14ac:dyDescent="0.2">
      <c r="K769" s="45"/>
      <c r="L769" s="45"/>
    </row>
    <row r="770" spans="11:12" x14ac:dyDescent="0.2">
      <c r="K770" s="45"/>
      <c r="L770" s="45"/>
    </row>
    <row r="771" spans="11:12" x14ac:dyDescent="0.2">
      <c r="K771" s="45"/>
      <c r="L771" s="45"/>
    </row>
    <row r="772" spans="11:12" x14ac:dyDescent="0.2">
      <c r="K772" s="45"/>
      <c r="L772" s="45"/>
    </row>
    <row r="773" spans="11:12" x14ac:dyDescent="0.2">
      <c r="K773" s="45"/>
      <c r="L773" s="45"/>
    </row>
    <row r="774" spans="11:12" x14ac:dyDescent="0.2">
      <c r="K774" s="45"/>
      <c r="L774" s="45"/>
    </row>
    <row r="775" spans="11:12" x14ac:dyDescent="0.2">
      <c r="K775" s="45"/>
      <c r="L775" s="45"/>
    </row>
    <row r="776" spans="11:12" x14ac:dyDescent="0.2">
      <c r="K776" s="45"/>
      <c r="L776" s="45"/>
    </row>
    <row r="777" spans="11:12" x14ac:dyDescent="0.2">
      <c r="K777" s="45"/>
      <c r="L777" s="45"/>
    </row>
    <row r="778" spans="11:12" x14ac:dyDescent="0.2">
      <c r="K778" s="45"/>
      <c r="L778" s="45"/>
    </row>
    <row r="779" spans="11:12" x14ac:dyDescent="0.2">
      <c r="K779" s="45"/>
      <c r="L779" s="45"/>
    </row>
    <row r="780" spans="11:12" x14ac:dyDescent="0.2">
      <c r="K780" s="45"/>
      <c r="L780" s="45"/>
    </row>
    <row r="781" spans="11:12" x14ac:dyDescent="0.2">
      <c r="K781" s="45"/>
      <c r="L781" s="45"/>
    </row>
    <row r="782" spans="11:12" x14ac:dyDescent="0.2">
      <c r="K782" s="45"/>
      <c r="L782" s="45"/>
    </row>
    <row r="783" spans="11:12" x14ac:dyDescent="0.2">
      <c r="K783" s="45"/>
      <c r="L783" s="45"/>
    </row>
    <row r="784" spans="11:12" x14ac:dyDescent="0.2">
      <c r="K784" s="45"/>
      <c r="L784" s="45"/>
    </row>
    <row r="785" spans="11:12" x14ac:dyDescent="0.2">
      <c r="K785" s="45"/>
      <c r="L785" s="45"/>
    </row>
    <row r="786" spans="11:12" x14ac:dyDescent="0.2">
      <c r="K786" s="45"/>
      <c r="L786" s="45"/>
    </row>
    <row r="787" spans="11:12" x14ac:dyDescent="0.2">
      <c r="K787" s="45"/>
      <c r="L787" s="45"/>
    </row>
    <row r="788" spans="11:12" x14ac:dyDescent="0.2">
      <c r="K788" s="45"/>
      <c r="L788" s="45"/>
    </row>
    <row r="789" spans="11:12" x14ac:dyDescent="0.2">
      <c r="K789" s="45"/>
      <c r="L789" s="45"/>
    </row>
    <row r="790" spans="11:12" x14ac:dyDescent="0.2">
      <c r="K790" s="45"/>
      <c r="L790" s="45"/>
    </row>
    <row r="791" spans="11:12" x14ac:dyDescent="0.2">
      <c r="K791" s="45"/>
      <c r="L791" s="45"/>
    </row>
    <row r="792" spans="11:12" x14ac:dyDescent="0.2">
      <c r="K792" s="45"/>
      <c r="L792" s="45"/>
    </row>
    <row r="793" spans="11:12" x14ac:dyDescent="0.2">
      <c r="K793" s="45"/>
      <c r="L793" s="45"/>
    </row>
    <row r="794" spans="11:12" x14ac:dyDescent="0.2">
      <c r="K794" s="45"/>
      <c r="L794" s="45"/>
    </row>
    <row r="795" spans="11:12" x14ac:dyDescent="0.2">
      <c r="K795" s="45"/>
      <c r="L795" s="45"/>
    </row>
    <row r="796" spans="11:12" x14ac:dyDescent="0.2">
      <c r="K796" s="45"/>
      <c r="L796" s="45"/>
    </row>
    <row r="797" spans="11:12" x14ac:dyDescent="0.2">
      <c r="K797" s="45"/>
      <c r="L797" s="45"/>
    </row>
    <row r="798" spans="11:12" x14ac:dyDescent="0.2">
      <c r="K798" s="45"/>
      <c r="L798" s="45"/>
    </row>
    <row r="799" spans="11:12" x14ac:dyDescent="0.2">
      <c r="K799" s="45"/>
      <c r="L799" s="45"/>
    </row>
    <row r="800" spans="11:12" x14ac:dyDescent="0.2">
      <c r="K800" s="45"/>
      <c r="L800" s="45"/>
    </row>
    <row r="801" spans="11:12" x14ac:dyDescent="0.2">
      <c r="K801" s="45"/>
      <c r="L801" s="45"/>
    </row>
    <row r="802" spans="11:12" x14ac:dyDescent="0.2">
      <c r="K802" s="45"/>
      <c r="L802" s="45"/>
    </row>
    <row r="803" spans="11:12" x14ac:dyDescent="0.2">
      <c r="K803" s="45"/>
      <c r="L803" s="45"/>
    </row>
    <row r="804" spans="11:12" x14ac:dyDescent="0.2">
      <c r="K804" s="45"/>
      <c r="L804" s="45"/>
    </row>
    <row r="805" spans="11:12" x14ac:dyDescent="0.2">
      <c r="K805" s="45"/>
      <c r="L805" s="45"/>
    </row>
    <row r="806" spans="11:12" x14ac:dyDescent="0.2">
      <c r="K806" s="45"/>
      <c r="L806" s="45"/>
    </row>
    <row r="807" spans="11:12" x14ac:dyDescent="0.2">
      <c r="K807" s="45"/>
      <c r="L807" s="45"/>
    </row>
    <row r="808" spans="11:12" x14ac:dyDescent="0.2">
      <c r="K808" s="45"/>
      <c r="L808" s="45"/>
    </row>
    <row r="809" spans="11:12" x14ac:dyDescent="0.2">
      <c r="K809" s="45"/>
      <c r="L809" s="45"/>
    </row>
    <row r="810" spans="11:12" x14ac:dyDescent="0.2">
      <c r="K810" s="45"/>
      <c r="L810" s="45"/>
    </row>
    <row r="811" spans="11:12" x14ac:dyDescent="0.2">
      <c r="K811" s="45"/>
      <c r="L811" s="45"/>
    </row>
    <row r="812" spans="11:12" x14ac:dyDescent="0.2">
      <c r="K812" s="45"/>
      <c r="L812" s="45"/>
    </row>
    <row r="813" spans="11:12" x14ac:dyDescent="0.2">
      <c r="K813" s="45"/>
      <c r="L813" s="45"/>
    </row>
    <row r="814" spans="11:12" x14ac:dyDescent="0.2">
      <c r="K814" s="45"/>
      <c r="L814" s="45"/>
    </row>
    <row r="815" spans="11:12" x14ac:dyDescent="0.2">
      <c r="K815" s="45"/>
      <c r="L815" s="45"/>
    </row>
    <row r="816" spans="11:12" x14ac:dyDescent="0.2">
      <c r="K816" s="45"/>
      <c r="L816" s="45"/>
    </row>
    <row r="817" spans="11:12" x14ac:dyDescent="0.2">
      <c r="K817" s="45"/>
      <c r="L817" s="45"/>
    </row>
    <row r="818" spans="11:12" x14ac:dyDescent="0.2">
      <c r="K818" s="45"/>
      <c r="L818" s="45"/>
    </row>
    <row r="819" spans="11:12" x14ac:dyDescent="0.2">
      <c r="K819" s="45"/>
      <c r="L819" s="45"/>
    </row>
    <row r="820" spans="11:12" x14ac:dyDescent="0.2">
      <c r="K820" s="45"/>
      <c r="L820" s="45"/>
    </row>
    <row r="821" spans="11:12" x14ac:dyDescent="0.2">
      <c r="K821" s="45"/>
      <c r="L821" s="45"/>
    </row>
    <row r="822" spans="11:12" x14ac:dyDescent="0.2">
      <c r="K822" s="45"/>
      <c r="L822" s="45"/>
    </row>
    <row r="823" spans="11:12" x14ac:dyDescent="0.2">
      <c r="K823" s="45"/>
      <c r="L823" s="45"/>
    </row>
    <row r="824" spans="11:12" x14ac:dyDescent="0.2">
      <c r="K824" s="45"/>
      <c r="L824" s="45"/>
    </row>
    <row r="825" spans="11:12" x14ac:dyDescent="0.2">
      <c r="K825" s="45"/>
      <c r="L825" s="45"/>
    </row>
    <row r="826" spans="11:12" x14ac:dyDescent="0.2">
      <c r="K826" s="45"/>
      <c r="L826" s="45"/>
    </row>
    <row r="827" spans="11:12" x14ac:dyDescent="0.2">
      <c r="K827" s="45"/>
      <c r="L827" s="45"/>
    </row>
    <row r="828" spans="11:12" x14ac:dyDescent="0.2">
      <c r="K828" s="45"/>
      <c r="L828" s="45"/>
    </row>
    <row r="829" spans="11:12" x14ac:dyDescent="0.2">
      <c r="K829" s="45"/>
      <c r="L829" s="45"/>
    </row>
    <row r="830" spans="11:12" x14ac:dyDescent="0.2">
      <c r="K830" s="45"/>
      <c r="L830" s="45"/>
    </row>
    <row r="831" spans="11:12" x14ac:dyDescent="0.2">
      <c r="K831" s="45"/>
      <c r="L831" s="45"/>
    </row>
    <row r="832" spans="11:12" x14ac:dyDescent="0.2">
      <c r="K832" s="45"/>
      <c r="L832" s="45"/>
    </row>
    <row r="833" spans="11:12" x14ac:dyDescent="0.2">
      <c r="K833" s="45"/>
      <c r="L833" s="45"/>
    </row>
    <row r="834" spans="11:12" x14ac:dyDescent="0.2">
      <c r="K834" s="45"/>
      <c r="L834" s="45"/>
    </row>
    <row r="835" spans="11:12" x14ac:dyDescent="0.2">
      <c r="K835" s="45"/>
      <c r="L835" s="45"/>
    </row>
    <row r="836" spans="11:12" x14ac:dyDescent="0.2">
      <c r="K836" s="45"/>
      <c r="L836" s="45"/>
    </row>
    <row r="837" spans="11:12" x14ac:dyDescent="0.2">
      <c r="K837" s="45"/>
      <c r="L837" s="45"/>
    </row>
    <row r="838" spans="11:12" x14ac:dyDescent="0.2">
      <c r="K838" s="45"/>
      <c r="L838" s="45"/>
    </row>
    <row r="839" spans="11:12" x14ac:dyDescent="0.2">
      <c r="K839" s="45"/>
      <c r="L839" s="45"/>
    </row>
    <row r="840" spans="11:12" x14ac:dyDescent="0.2">
      <c r="K840" s="45"/>
      <c r="L840" s="45"/>
    </row>
    <row r="841" spans="11:12" x14ac:dyDescent="0.2">
      <c r="K841" s="45"/>
      <c r="L841" s="45"/>
    </row>
    <row r="842" spans="11:12" x14ac:dyDescent="0.2">
      <c r="K842" s="45"/>
      <c r="L842" s="45"/>
    </row>
    <row r="843" spans="11:12" x14ac:dyDescent="0.2">
      <c r="K843" s="45"/>
      <c r="L843" s="45"/>
    </row>
    <row r="844" spans="11:12" x14ac:dyDescent="0.2">
      <c r="K844" s="45"/>
      <c r="L844" s="45"/>
    </row>
    <row r="845" spans="11:12" x14ac:dyDescent="0.2">
      <c r="K845" s="45"/>
      <c r="L845" s="45"/>
    </row>
    <row r="846" spans="11:12" x14ac:dyDescent="0.2">
      <c r="K846" s="45"/>
      <c r="L846" s="45"/>
    </row>
    <row r="847" spans="11:12" x14ac:dyDescent="0.2">
      <c r="K847" s="45"/>
      <c r="L847" s="45"/>
    </row>
    <row r="848" spans="11:12" x14ac:dyDescent="0.2">
      <c r="K848" s="45"/>
      <c r="L848" s="45"/>
    </row>
    <row r="849" spans="11:12" x14ac:dyDescent="0.2">
      <c r="K849" s="45"/>
      <c r="L849" s="45"/>
    </row>
    <row r="850" spans="11:12" x14ac:dyDescent="0.2">
      <c r="K850" s="45"/>
      <c r="L850" s="45"/>
    </row>
    <row r="851" spans="11:12" x14ac:dyDescent="0.2">
      <c r="K851" s="45"/>
      <c r="L851" s="45"/>
    </row>
    <row r="852" spans="11:12" x14ac:dyDescent="0.2">
      <c r="K852" s="45"/>
      <c r="L852" s="45"/>
    </row>
    <row r="853" spans="11:12" x14ac:dyDescent="0.2">
      <c r="K853" s="45"/>
      <c r="L853" s="45"/>
    </row>
    <row r="854" spans="11:12" x14ac:dyDescent="0.2">
      <c r="K854" s="45"/>
      <c r="L854" s="45"/>
    </row>
    <row r="855" spans="11:12" x14ac:dyDescent="0.2">
      <c r="K855" s="45"/>
      <c r="L855" s="45"/>
    </row>
    <row r="856" spans="11:12" x14ac:dyDescent="0.2">
      <c r="K856" s="45"/>
      <c r="L856" s="45"/>
    </row>
    <row r="857" spans="11:12" x14ac:dyDescent="0.2">
      <c r="K857" s="45"/>
      <c r="L857" s="45"/>
    </row>
    <row r="858" spans="11:12" x14ac:dyDescent="0.2">
      <c r="K858" s="45"/>
      <c r="L858" s="45"/>
    </row>
    <row r="859" spans="11:12" x14ac:dyDescent="0.2">
      <c r="K859" s="45"/>
      <c r="L859" s="45"/>
    </row>
    <row r="860" spans="11:12" x14ac:dyDescent="0.2">
      <c r="K860" s="45"/>
      <c r="L860" s="45"/>
    </row>
    <row r="861" spans="11:12" x14ac:dyDescent="0.2">
      <c r="K861" s="45"/>
      <c r="L861" s="45"/>
    </row>
    <row r="862" spans="11:12" x14ac:dyDescent="0.2">
      <c r="K862" s="45"/>
      <c r="L862" s="45"/>
    </row>
    <row r="863" spans="11:12" x14ac:dyDescent="0.2">
      <c r="K863" s="45"/>
      <c r="L863" s="45"/>
    </row>
    <row r="864" spans="11:12" x14ac:dyDescent="0.2">
      <c r="K864" s="45"/>
      <c r="L864" s="45"/>
    </row>
    <row r="865" spans="11:12" x14ac:dyDescent="0.2">
      <c r="K865" s="45"/>
      <c r="L865" s="45"/>
    </row>
    <row r="866" spans="11:12" x14ac:dyDescent="0.2">
      <c r="K866" s="45"/>
      <c r="L866" s="45"/>
    </row>
    <row r="867" spans="11:12" x14ac:dyDescent="0.2">
      <c r="K867" s="45"/>
      <c r="L867" s="45"/>
    </row>
    <row r="868" spans="11:12" x14ac:dyDescent="0.2">
      <c r="K868" s="45"/>
      <c r="L868" s="45"/>
    </row>
    <row r="869" spans="11:12" x14ac:dyDescent="0.2">
      <c r="K869" s="45"/>
      <c r="L869" s="45"/>
    </row>
    <row r="870" spans="11:12" x14ac:dyDescent="0.2">
      <c r="K870" s="45"/>
      <c r="L870" s="45"/>
    </row>
    <row r="871" spans="11:12" x14ac:dyDescent="0.2">
      <c r="K871" s="45"/>
      <c r="L871" s="45"/>
    </row>
    <row r="872" spans="11:12" x14ac:dyDescent="0.2">
      <c r="K872" s="45"/>
      <c r="L872" s="45"/>
    </row>
    <row r="873" spans="11:12" x14ac:dyDescent="0.2">
      <c r="K873" s="45"/>
      <c r="L873" s="45"/>
    </row>
    <row r="874" spans="11:12" x14ac:dyDescent="0.2">
      <c r="K874" s="45"/>
      <c r="L874" s="45"/>
    </row>
    <row r="875" spans="11:12" x14ac:dyDescent="0.2">
      <c r="K875" s="45"/>
      <c r="L875" s="45"/>
    </row>
    <row r="876" spans="11:12" x14ac:dyDescent="0.2">
      <c r="K876" s="45"/>
      <c r="L876" s="45"/>
    </row>
    <row r="877" spans="11:12" x14ac:dyDescent="0.2">
      <c r="K877" s="45"/>
      <c r="L877" s="45"/>
    </row>
    <row r="878" spans="11:12" x14ac:dyDescent="0.2">
      <c r="K878" s="45"/>
      <c r="L878" s="45"/>
    </row>
    <row r="879" spans="11:12" x14ac:dyDescent="0.2">
      <c r="K879" s="45"/>
      <c r="L879" s="45"/>
    </row>
    <row r="880" spans="11:12" x14ac:dyDescent="0.2">
      <c r="K880" s="45"/>
      <c r="L880" s="45"/>
    </row>
    <row r="881" spans="11:12" x14ac:dyDescent="0.2">
      <c r="K881" s="45"/>
      <c r="L881" s="45"/>
    </row>
    <row r="882" spans="11:12" x14ac:dyDescent="0.2">
      <c r="K882" s="45"/>
      <c r="L882" s="45"/>
    </row>
    <row r="883" spans="11:12" x14ac:dyDescent="0.2">
      <c r="K883" s="45"/>
      <c r="L883" s="45"/>
    </row>
    <row r="884" spans="11:12" x14ac:dyDescent="0.2">
      <c r="K884" s="45"/>
      <c r="L884" s="45"/>
    </row>
    <row r="885" spans="11:12" x14ac:dyDescent="0.2">
      <c r="K885" s="45"/>
      <c r="L885" s="45"/>
    </row>
    <row r="886" spans="11:12" x14ac:dyDescent="0.2">
      <c r="K886" s="45"/>
      <c r="L886" s="45"/>
    </row>
    <row r="887" spans="11:12" x14ac:dyDescent="0.2">
      <c r="K887" s="45"/>
      <c r="L887" s="45"/>
    </row>
    <row r="888" spans="11:12" x14ac:dyDescent="0.2">
      <c r="K888" s="45"/>
      <c r="L888" s="45"/>
    </row>
    <row r="889" spans="11:12" x14ac:dyDescent="0.2">
      <c r="K889" s="45"/>
      <c r="L889" s="45"/>
    </row>
    <row r="890" spans="11:12" x14ac:dyDescent="0.2">
      <c r="K890" s="45"/>
      <c r="L890" s="45"/>
    </row>
    <row r="891" spans="11:12" x14ac:dyDescent="0.2">
      <c r="K891" s="45"/>
      <c r="L891" s="45"/>
    </row>
    <row r="892" spans="11:12" x14ac:dyDescent="0.2">
      <c r="K892" s="45"/>
      <c r="L892" s="45"/>
    </row>
    <row r="893" spans="11:12" x14ac:dyDescent="0.2">
      <c r="K893" s="45"/>
      <c r="L893" s="45"/>
    </row>
    <row r="894" spans="11:12" x14ac:dyDescent="0.2">
      <c r="K894" s="45"/>
      <c r="L894" s="45"/>
    </row>
    <row r="895" spans="11:12" x14ac:dyDescent="0.2">
      <c r="K895" s="45"/>
      <c r="L895" s="45"/>
    </row>
    <row r="896" spans="11:12" x14ac:dyDescent="0.2">
      <c r="K896" s="45"/>
      <c r="L896" s="45"/>
    </row>
    <row r="897" spans="11:12" x14ac:dyDescent="0.2">
      <c r="K897" s="45"/>
      <c r="L897" s="45"/>
    </row>
    <row r="898" spans="11:12" x14ac:dyDescent="0.2">
      <c r="K898" s="45"/>
      <c r="L898" s="45"/>
    </row>
    <row r="899" spans="11:12" x14ac:dyDescent="0.2">
      <c r="K899" s="45"/>
      <c r="L899" s="45"/>
    </row>
    <row r="900" spans="11:12" x14ac:dyDescent="0.2">
      <c r="K900" s="45"/>
      <c r="L900" s="45"/>
    </row>
    <row r="901" spans="11:12" x14ac:dyDescent="0.2">
      <c r="K901" s="45"/>
      <c r="L901" s="45"/>
    </row>
    <row r="902" spans="11:12" x14ac:dyDescent="0.2">
      <c r="K902" s="45"/>
      <c r="L902" s="45"/>
    </row>
    <row r="903" spans="11:12" x14ac:dyDescent="0.2">
      <c r="K903" s="45"/>
      <c r="L903" s="45"/>
    </row>
    <row r="904" spans="11:12" x14ac:dyDescent="0.2">
      <c r="K904" s="45"/>
      <c r="L904" s="45"/>
    </row>
    <row r="905" spans="11:12" x14ac:dyDescent="0.2">
      <c r="K905" s="45"/>
      <c r="L905" s="45"/>
    </row>
    <row r="906" spans="11:12" x14ac:dyDescent="0.2">
      <c r="K906" s="45"/>
      <c r="L906" s="45"/>
    </row>
    <row r="907" spans="11:12" x14ac:dyDescent="0.2">
      <c r="K907" s="45"/>
      <c r="L907" s="45"/>
    </row>
    <row r="908" spans="11:12" x14ac:dyDescent="0.2">
      <c r="K908" s="45"/>
      <c r="L908" s="45"/>
    </row>
    <row r="909" spans="11:12" x14ac:dyDescent="0.2">
      <c r="K909" s="45"/>
      <c r="L909" s="45"/>
    </row>
    <row r="910" spans="11:12" x14ac:dyDescent="0.2">
      <c r="K910" s="45"/>
      <c r="L910" s="45"/>
    </row>
    <row r="911" spans="11:12" x14ac:dyDescent="0.2">
      <c r="K911" s="45"/>
      <c r="L911" s="45"/>
    </row>
    <row r="912" spans="11:12" x14ac:dyDescent="0.2">
      <c r="K912" s="45"/>
      <c r="L912" s="45"/>
    </row>
    <row r="913" spans="11:12" x14ac:dyDescent="0.2">
      <c r="K913" s="45"/>
      <c r="L913" s="45"/>
    </row>
    <row r="914" spans="11:12" x14ac:dyDescent="0.2">
      <c r="K914" s="45"/>
      <c r="L914" s="45"/>
    </row>
    <row r="915" spans="11:12" x14ac:dyDescent="0.2">
      <c r="K915" s="45"/>
      <c r="L915" s="45"/>
    </row>
    <row r="916" spans="11:12" x14ac:dyDescent="0.2">
      <c r="K916" s="45"/>
      <c r="L916" s="45"/>
    </row>
    <row r="917" spans="11:12" x14ac:dyDescent="0.2">
      <c r="K917" s="45"/>
      <c r="L917" s="45"/>
    </row>
    <row r="918" spans="11:12" x14ac:dyDescent="0.2">
      <c r="K918" s="45"/>
      <c r="L918" s="45"/>
    </row>
    <row r="919" spans="11:12" x14ac:dyDescent="0.2">
      <c r="K919" s="45"/>
      <c r="L919" s="45"/>
    </row>
    <row r="920" spans="11:12" x14ac:dyDescent="0.2">
      <c r="K920" s="45"/>
      <c r="L920" s="45"/>
    </row>
    <row r="921" spans="11:12" x14ac:dyDescent="0.2">
      <c r="K921" s="45"/>
      <c r="L921" s="45"/>
    </row>
    <row r="922" spans="11:12" x14ac:dyDescent="0.2">
      <c r="K922" s="45"/>
      <c r="L922" s="45"/>
    </row>
    <row r="923" spans="11:12" x14ac:dyDescent="0.2">
      <c r="K923" s="45"/>
      <c r="L923" s="45"/>
    </row>
    <row r="924" spans="11:12" x14ac:dyDescent="0.2">
      <c r="K924" s="45"/>
      <c r="L924" s="45"/>
    </row>
    <row r="925" spans="11:12" x14ac:dyDescent="0.2">
      <c r="K925" s="45"/>
      <c r="L925" s="45"/>
    </row>
    <row r="926" spans="11:12" x14ac:dyDescent="0.2">
      <c r="K926" s="45"/>
      <c r="L926" s="45"/>
    </row>
    <row r="927" spans="11:12" x14ac:dyDescent="0.2">
      <c r="K927" s="45"/>
      <c r="L927" s="45"/>
    </row>
    <row r="928" spans="11:12" x14ac:dyDescent="0.2">
      <c r="K928" s="45"/>
      <c r="L928" s="45"/>
    </row>
    <row r="929" spans="11:12" x14ac:dyDescent="0.2">
      <c r="K929" s="45"/>
      <c r="L929" s="45"/>
    </row>
    <row r="930" spans="11:12" x14ac:dyDescent="0.2">
      <c r="K930" s="45"/>
      <c r="L930" s="45"/>
    </row>
    <row r="931" spans="11:12" x14ac:dyDescent="0.2">
      <c r="K931" s="45"/>
      <c r="L931" s="45"/>
    </row>
    <row r="932" spans="11:12" x14ac:dyDescent="0.2">
      <c r="K932" s="45"/>
      <c r="L932" s="45"/>
    </row>
    <row r="933" spans="11:12" x14ac:dyDescent="0.2">
      <c r="K933" s="45"/>
      <c r="L933" s="45"/>
    </row>
    <row r="934" spans="11:12" x14ac:dyDescent="0.2">
      <c r="K934" s="45"/>
      <c r="L934" s="45"/>
    </row>
    <row r="935" spans="11:12" x14ac:dyDescent="0.2">
      <c r="K935" s="45"/>
      <c r="L935" s="45"/>
    </row>
    <row r="936" spans="11:12" x14ac:dyDescent="0.2">
      <c r="K936" s="45"/>
      <c r="L936" s="45"/>
    </row>
    <row r="937" spans="11:12" x14ac:dyDescent="0.2">
      <c r="K937" s="45"/>
      <c r="L937" s="45"/>
    </row>
    <row r="938" spans="11:12" x14ac:dyDescent="0.2">
      <c r="K938" s="45"/>
      <c r="L938" s="45"/>
    </row>
    <row r="939" spans="11:12" x14ac:dyDescent="0.2">
      <c r="K939" s="45"/>
      <c r="L939" s="45"/>
    </row>
    <row r="940" spans="11:12" x14ac:dyDescent="0.2">
      <c r="K940" s="45"/>
      <c r="L940" s="45"/>
    </row>
    <row r="941" spans="11:12" x14ac:dyDescent="0.2">
      <c r="K941" s="45"/>
      <c r="L941" s="45"/>
    </row>
  </sheetData>
  <mergeCells count="5">
    <mergeCell ref="K1:L1"/>
    <mergeCell ref="A1:B1"/>
    <mergeCell ref="E1:F1"/>
    <mergeCell ref="C1:D1"/>
    <mergeCell ref="H1:I1"/>
  </mergeCells>
  <phoneticPr fontId="2" type="noConversion"/>
  <pageMargins left="0.78740157499999996" right="0.78740157499999996" top="0.984251969" bottom="0.984251969" header="0.4921259845" footer="0.4921259845"/>
  <headerFooter alignWithMargins="0"/>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Diagramme</vt:lpstr>
      </vt:variant>
      <vt:variant>
        <vt:i4>1</vt:i4>
      </vt:variant>
    </vt:vector>
  </HeadingPairs>
  <TitlesOfParts>
    <vt:vector size="6" baseType="lpstr">
      <vt:lpstr>Anleitung</vt:lpstr>
      <vt:lpstr>Rohdaten</vt:lpstr>
      <vt:lpstr>Übersicht</vt:lpstr>
      <vt:lpstr>Volumen_linear</vt:lpstr>
      <vt:lpstr>Volumen_variabel</vt:lpstr>
      <vt:lpstr>VOL-linear-Grafik</vt:lpstr>
    </vt:vector>
  </TitlesOfParts>
  <Company>agens Consulting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Hans-Willi Jackmuth</dc:creator>
  <cp:lastModifiedBy>Nora Nörenberg</cp:lastModifiedBy>
  <dcterms:created xsi:type="dcterms:W3CDTF">2009-05-12T19:24:05Z</dcterms:created>
  <dcterms:modified xsi:type="dcterms:W3CDTF">2020-02-06T09:33:54Z</dcterms:modified>
</cp:coreProperties>
</file>